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1620" windowWidth="15300" windowHeight="5790" tabRatio="785"/>
  </bookViews>
  <sheets>
    <sheet name="Agam Magalhães -LE" sheetId="50" r:id="rId1"/>
    <sheet name="Agam Magalhães -LD" sheetId="34" r:id="rId2"/>
  </sheets>
  <definedNames>
    <definedName name="_xlnm.Print_Area" localSheetId="1">'Agam Magalhães -LD'!$A$1:$AC$83</definedName>
    <definedName name="_xlnm.Print_Area" localSheetId="0">'Agam Magalhães -LE'!$A$1:$Y$46</definedName>
    <definedName name="_xlnm.Print_Titles" localSheetId="1">'Agam Magalhães -LD'!$1:$9</definedName>
    <definedName name="_xlnm.Print_Titles" localSheetId="0">'Agam Magalhães -LE'!$4:$8</definedName>
  </definedNames>
  <calcPr calcId="124519"/>
</workbook>
</file>

<file path=xl/calcChain.xml><?xml version="1.0" encoding="utf-8"?>
<calcChain xmlns="http://schemas.openxmlformats.org/spreadsheetml/2006/main">
  <c r="O48" i="34"/>
  <c r="W48" s="1"/>
  <c r="U48" s="1"/>
  <c r="O49"/>
  <c r="W49" s="1"/>
  <c r="U49" s="1"/>
  <c r="Z49"/>
  <c r="O50"/>
  <c r="I50" s="1"/>
  <c r="W50"/>
  <c r="U50" s="1"/>
  <c r="Y50"/>
  <c r="Z50"/>
  <c r="AA50"/>
  <c r="C50" l="1"/>
  <c r="J50"/>
  <c r="I49"/>
  <c r="C49" s="1"/>
  <c r="I48"/>
  <c r="C48" s="1"/>
  <c r="Y49"/>
  <c r="AA49" s="1"/>
  <c r="AC48"/>
  <c r="Z69"/>
  <c r="Z68"/>
  <c r="Z67"/>
  <c r="Z66"/>
  <c r="Z65"/>
  <c r="Z64"/>
  <c r="Z63"/>
  <c r="Z62"/>
  <c r="Z61"/>
  <c r="Z59"/>
  <c r="Z58"/>
  <c r="Z57"/>
  <c r="Z56"/>
  <c r="Z55"/>
  <c r="Z54"/>
  <c r="Z53"/>
  <c r="Z52"/>
  <c r="Z51"/>
  <c r="Z47"/>
  <c r="Z46"/>
  <c r="Z45"/>
  <c r="Z44"/>
  <c r="Z43"/>
  <c r="Z42"/>
  <c r="Z41"/>
  <c r="Z40"/>
  <c r="Z39"/>
  <c r="Z38"/>
  <c r="Z37"/>
  <c r="Z36"/>
  <c r="Z35"/>
  <c r="Z34"/>
  <c r="Z33"/>
  <c r="Z31"/>
  <c r="Z30"/>
  <c r="Z29"/>
  <c r="Z28"/>
  <c r="Z26"/>
  <c r="Z25"/>
  <c r="Z24"/>
  <c r="Z23"/>
  <c r="Z22"/>
  <c r="Z20"/>
  <c r="Z19"/>
  <c r="Z18"/>
  <c r="Z17"/>
  <c r="Z16"/>
  <c r="Z15"/>
  <c r="Z14"/>
  <c r="Z13"/>
  <c r="Z12"/>
  <c r="Z11"/>
  <c r="O46" i="50"/>
  <c r="W46" s="1"/>
  <c r="O45"/>
  <c r="W45" s="1"/>
  <c r="I45"/>
  <c r="G45" s="1"/>
  <c r="E45" s="1"/>
  <c r="O44"/>
  <c r="O43"/>
  <c r="W43" s="1"/>
  <c r="O42"/>
  <c r="O41"/>
  <c r="O40"/>
  <c r="O39"/>
  <c r="O38"/>
  <c r="O37"/>
  <c r="O36"/>
  <c r="O35"/>
  <c r="O34"/>
  <c r="O33"/>
  <c r="O32"/>
  <c r="O31"/>
  <c r="O30"/>
  <c r="O29"/>
  <c r="O28"/>
  <c r="W28" s="1"/>
  <c r="O27"/>
  <c r="O26"/>
  <c r="W26" s="1"/>
  <c r="O25"/>
  <c r="W25" s="1"/>
  <c r="O24"/>
  <c r="W24" s="1"/>
  <c r="O23"/>
  <c r="W23" s="1"/>
  <c r="O22"/>
  <c r="W22" s="1"/>
  <c r="O21"/>
  <c r="W21" s="1"/>
  <c r="U21" s="1"/>
  <c r="O20"/>
  <c r="W20"/>
  <c r="U20" s="1"/>
  <c r="O19"/>
  <c r="W19"/>
  <c r="U19" s="1"/>
  <c r="O18"/>
  <c r="W18"/>
  <c r="U18" s="1"/>
  <c r="O17"/>
  <c r="W17"/>
  <c r="U17" s="1"/>
  <c r="O16"/>
  <c r="W16"/>
  <c r="U16" s="1"/>
  <c r="O15"/>
  <c r="W15" s="1"/>
  <c r="O14"/>
  <c r="W14" s="1"/>
  <c r="O13"/>
  <c r="W13" s="1"/>
  <c r="O12"/>
  <c r="W12" s="1"/>
  <c r="O11"/>
  <c r="W11" s="1"/>
  <c r="O10"/>
  <c r="W10" s="1"/>
  <c r="O51" i="34"/>
  <c r="W51" s="1"/>
  <c r="O52"/>
  <c r="W52" s="1"/>
  <c r="O53"/>
  <c r="W53" s="1"/>
  <c r="O54"/>
  <c r="W54" s="1"/>
  <c r="O55"/>
  <c r="W55" s="1"/>
  <c r="O56"/>
  <c r="W56" s="1"/>
  <c r="O57"/>
  <c r="W57" s="1"/>
  <c r="O58"/>
  <c r="W58" s="1"/>
  <c r="O59"/>
  <c r="W59" s="1"/>
  <c r="O60"/>
  <c r="W60" s="1"/>
  <c r="O61"/>
  <c r="W61" s="1"/>
  <c r="O62"/>
  <c r="W62" s="1"/>
  <c r="O63"/>
  <c r="W63" s="1"/>
  <c r="O64"/>
  <c r="W64" s="1"/>
  <c r="O65"/>
  <c r="W65" s="1"/>
  <c r="O66"/>
  <c r="W66" s="1"/>
  <c r="O67"/>
  <c r="W67" s="1"/>
  <c r="O68"/>
  <c r="W68" s="1"/>
  <c r="O69"/>
  <c r="W69" s="1"/>
  <c r="O70"/>
  <c r="W70" s="1"/>
  <c r="D53"/>
  <c r="D54"/>
  <c r="D55"/>
  <c r="D56"/>
  <c r="D57"/>
  <c r="D58"/>
  <c r="D59"/>
  <c r="D60"/>
  <c r="D61"/>
  <c r="D62"/>
  <c r="D63"/>
  <c r="D64"/>
  <c r="D65"/>
  <c r="D66"/>
  <c r="D67"/>
  <c r="D68"/>
  <c r="D69"/>
  <c r="D52"/>
  <c r="I53"/>
  <c r="G53" s="1"/>
  <c r="E53" s="1"/>
  <c r="I54"/>
  <c r="G54" s="1"/>
  <c r="E54" s="1"/>
  <c r="I55"/>
  <c r="G55" s="1"/>
  <c r="E55" s="1"/>
  <c r="I57"/>
  <c r="G57" s="1"/>
  <c r="E57" s="1"/>
  <c r="I58"/>
  <c r="G58" s="1"/>
  <c r="E58" s="1"/>
  <c r="I59"/>
  <c r="G59" s="1"/>
  <c r="E59" s="1"/>
  <c r="I61"/>
  <c r="J61" s="1"/>
  <c r="I63"/>
  <c r="J63" s="1"/>
  <c r="I65"/>
  <c r="G65" s="1"/>
  <c r="E65" s="1"/>
  <c r="I67"/>
  <c r="G67" s="1"/>
  <c r="E67" s="1"/>
  <c r="I69"/>
  <c r="J69" s="1"/>
  <c r="I70"/>
  <c r="C70" s="1"/>
  <c r="A63"/>
  <c r="A64" s="1"/>
  <c r="A65" s="1"/>
  <c r="A66" s="1"/>
  <c r="A67" s="1"/>
  <c r="A68" s="1"/>
  <c r="A69" s="1"/>
  <c r="A60"/>
  <c r="A61" s="1"/>
  <c r="A52"/>
  <c r="A53" s="1"/>
  <c r="A54" s="1"/>
  <c r="A55" s="1"/>
  <c r="A56" s="1"/>
  <c r="A57" s="1"/>
  <c r="A45"/>
  <c r="A46" s="1"/>
  <c r="A47" s="1"/>
  <c r="A48" s="1"/>
  <c r="A49" s="1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21"/>
  <c r="A22" s="1"/>
  <c r="A23" s="1"/>
  <c r="A24" s="1"/>
  <c r="A25" s="1"/>
  <c r="A17"/>
  <c r="A12"/>
  <c r="A13" s="1"/>
  <c r="A14" s="1"/>
  <c r="O12"/>
  <c r="W12" s="1"/>
  <c r="O13"/>
  <c r="W13" s="1"/>
  <c r="I13"/>
  <c r="C13" s="1"/>
  <c r="O14"/>
  <c r="W14" s="1"/>
  <c r="O15"/>
  <c r="W15" s="1"/>
  <c r="O16"/>
  <c r="W16" s="1"/>
  <c r="O17"/>
  <c r="W17" s="1"/>
  <c r="O18"/>
  <c r="W18" s="1"/>
  <c r="O19"/>
  <c r="W19" s="1"/>
  <c r="O20"/>
  <c r="W20" s="1"/>
  <c r="O21"/>
  <c r="W21" s="1"/>
  <c r="O22"/>
  <c r="W22" s="1"/>
  <c r="O23"/>
  <c r="W23" s="1"/>
  <c r="O24"/>
  <c r="W24" s="1"/>
  <c r="O25"/>
  <c r="W25" s="1"/>
  <c r="O26"/>
  <c r="W26" s="1"/>
  <c r="O27"/>
  <c r="W27" s="1"/>
  <c r="O28"/>
  <c r="W28" s="1"/>
  <c r="O29"/>
  <c r="W29" s="1"/>
  <c r="O30"/>
  <c r="W30" s="1"/>
  <c r="O31"/>
  <c r="W31" s="1"/>
  <c r="O32"/>
  <c r="W32" s="1"/>
  <c r="O33"/>
  <c r="W33" s="1"/>
  <c r="O34"/>
  <c r="W34" s="1"/>
  <c r="O35"/>
  <c r="W35" s="1"/>
  <c r="O36"/>
  <c r="W36" s="1"/>
  <c r="O37"/>
  <c r="W37" s="1"/>
  <c r="O38"/>
  <c r="W38" s="1"/>
  <c r="O39"/>
  <c r="W39" s="1"/>
  <c r="O40"/>
  <c r="W40" s="1"/>
  <c r="O41"/>
  <c r="W41" s="1"/>
  <c r="O42"/>
  <c r="W42" s="1"/>
  <c r="O43"/>
  <c r="W43" s="1"/>
  <c r="O44"/>
  <c r="W44" s="1"/>
  <c r="O45"/>
  <c r="W45" s="1"/>
  <c r="O46"/>
  <c r="W46" s="1"/>
  <c r="O47"/>
  <c r="W47" s="1"/>
  <c r="O11"/>
  <c r="W11" s="1"/>
  <c r="Y19" i="50"/>
  <c r="Y18"/>
  <c r="Y17"/>
  <c r="Y16"/>
  <c r="Y20"/>
  <c r="I24"/>
  <c r="C24" s="1"/>
  <c r="I25"/>
  <c r="I26"/>
  <c r="J26" s="1"/>
  <c r="I27"/>
  <c r="G27" s="1"/>
  <c r="E27" s="1"/>
  <c r="W27"/>
  <c r="Y27" s="1"/>
  <c r="I28"/>
  <c r="I29"/>
  <c r="G29" s="1"/>
  <c r="E29" s="1"/>
  <c r="W29"/>
  <c r="I30"/>
  <c r="J30" s="1"/>
  <c r="W30"/>
  <c r="I31"/>
  <c r="G31" s="1"/>
  <c r="E31" s="1"/>
  <c r="W31"/>
  <c r="I32"/>
  <c r="J32" s="1"/>
  <c r="W32"/>
  <c r="I33"/>
  <c r="G33" s="1"/>
  <c r="E33" s="1"/>
  <c r="W33"/>
  <c r="I34"/>
  <c r="G34" s="1"/>
  <c r="E34" s="1"/>
  <c r="W34"/>
  <c r="I35"/>
  <c r="G35" s="1"/>
  <c r="E35" s="1"/>
  <c r="W35"/>
  <c r="I36"/>
  <c r="J36" s="1"/>
  <c r="W36"/>
  <c r="I37"/>
  <c r="G37" s="1"/>
  <c r="E37" s="1"/>
  <c r="W37"/>
  <c r="I38"/>
  <c r="J38" s="1"/>
  <c r="W38"/>
  <c r="I39"/>
  <c r="G39" s="1"/>
  <c r="E39" s="1"/>
  <c r="W39"/>
  <c r="I40"/>
  <c r="J40" s="1"/>
  <c r="W40"/>
  <c r="I41"/>
  <c r="G41" s="1"/>
  <c r="E41" s="1"/>
  <c r="W41"/>
  <c r="I42"/>
  <c r="J42" s="1"/>
  <c r="W42"/>
  <c r="I43"/>
  <c r="G43" s="1"/>
  <c r="E43" s="1"/>
  <c r="I11"/>
  <c r="G11" s="1"/>
  <c r="E11" s="1"/>
  <c r="I12"/>
  <c r="G12" s="1"/>
  <c r="E12" s="1"/>
  <c r="I13"/>
  <c r="G13" s="1"/>
  <c r="E13" s="1"/>
  <c r="I14"/>
  <c r="J14" s="1"/>
  <c r="I15"/>
  <c r="G15"/>
  <c r="E15" s="1"/>
  <c r="I16"/>
  <c r="G16" s="1"/>
  <c r="E16" s="1"/>
  <c r="I17"/>
  <c r="G17" s="1"/>
  <c r="E17" s="1"/>
  <c r="I18"/>
  <c r="J18" s="1"/>
  <c r="I19"/>
  <c r="G19" s="1"/>
  <c r="E19" s="1"/>
  <c r="I20"/>
  <c r="G20" s="1"/>
  <c r="E20" s="1"/>
  <c r="I21"/>
  <c r="G21" s="1"/>
  <c r="E21" s="1"/>
  <c r="I22"/>
  <c r="J22" s="1"/>
  <c r="I23"/>
  <c r="G23" s="1"/>
  <c r="E23" s="1"/>
  <c r="I11" i="34"/>
  <c r="C11" s="1"/>
  <c r="I47"/>
  <c r="C47" s="1"/>
  <c r="J55"/>
  <c r="I34"/>
  <c r="C34" s="1"/>
  <c r="I30"/>
  <c r="C30" s="1"/>
  <c r="I26"/>
  <c r="C26" s="1"/>
  <c r="I22"/>
  <c r="C22" s="1"/>
  <c r="I14"/>
  <c r="C14" s="1"/>
  <c r="I31"/>
  <c r="C31" s="1"/>
  <c r="I23"/>
  <c r="C23" s="1"/>
  <c r="I19"/>
  <c r="C19" s="1"/>
  <c r="I15"/>
  <c r="C15" s="1"/>
  <c r="I40"/>
  <c r="C40" s="1"/>
  <c r="I36"/>
  <c r="C36" s="1"/>
  <c r="I32"/>
  <c r="C32" s="1"/>
  <c r="I28"/>
  <c r="C28" s="1"/>
  <c r="I24"/>
  <c r="C24" s="1"/>
  <c r="I16"/>
  <c r="C16" s="1"/>
  <c r="G69"/>
  <c r="E69" s="1"/>
  <c r="G63"/>
  <c r="E63" s="1"/>
  <c r="G61"/>
  <c r="E61" s="1"/>
  <c r="J13"/>
  <c r="J11"/>
  <c r="Y42" i="50"/>
  <c r="U42"/>
  <c r="Y40"/>
  <c r="U40"/>
  <c r="Y38"/>
  <c r="U38"/>
  <c r="Y36"/>
  <c r="U36"/>
  <c r="Y34"/>
  <c r="U34"/>
  <c r="Y32"/>
  <c r="U32"/>
  <c r="Y30"/>
  <c r="U30"/>
  <c r="J28"/>
  <c r="G28"/>
  <c r="E28" s="1"/>
  <c r="J25"/>
  <c r="G25"/>
  <c r="E25" s="1"/>
  <c r="J21"/>
  <c r="J17"/>
  <c r="J13"/>
  <c r="J37"/>
  <c r="J27"/>
  <c r="J43"/>
  <c r="G26"/>
  <c r="E26" s="1"/>
  <c r="J31"/>
  <c r="Y41"/>
  <c r="U41"/>
  <c r="Y39"/>
  <c r="U39"/>
  <c r="Y37"/>
  <c r="U37"/>
  <c r="Y35"/>
  <c r="U35"/>
  <c r="Y33"/>
  <c r="U33"/>
  <c r="Y31"/>
  <c r="U31"/>
  <c r="Y29"/>
  <c r="U29"/>
  <c r="J23"/>
  <c r="J19"/>
  <c r="J15"/>
  <c r="J11"/>
  <c r="J35"/>
  <c r="U27"/>
  <c r="J20"/>
  <c r="J16"/>
  <c r="J12"/>
  <c r="J34"/>
  <c r="J47" i="34"/>
  <c r="J32"/>
  <c r="J19"/>
  <c r="J34"/>
  <c r="J14"/>
  <c r="J23"/>
  <c r="J26"/>
  <c r="J28"/>
  <c r="J36"/>
  <c r="U23" i="50" l="1"/>
  <c r="Y23"/>
  <c r="U22"/>
  <c r="Y22"/>
  <c r="J49" i="34"/>
  <c r="J48"/>
  <c r="I52"/>
  <c r="J40"/>
  <c r="J65"/>
  <c r="I38"/>
  <c r="I21"/>
  <c r="C21" s="1"/>
  <c r="Y21" i="50"/>
  <c r="J24" i="34"/>
  <c r="J31"/>
  <c r="J30"/>
  <c r="J15"/>
  <c r="J22"/>
  <c r="J16"/>
  <c r="J39" i="50"/>
  <c r="J33"/>
  <c r="J24"/>
  <c r="J29"/>
  <c r="J41"/>
  <c r="J54" i="34"/>
  <c r="J58"/>
  <c r="I12"/>
  <c r="C12" s="1"/>
  <c r="I20"/>
  <c r="C20" s="1"/>
  <c r="I44"/>
  <c r="C44" s="1"/>
  <c r="I27"/>
  <c r="I35"/>
  <c r="C35" s="1"/>
  <c r="I18"/>
  <c r="C18" s="1"/>
  <c r="J67"/>
  <c r="I10" i="50"/>
  <c r="J10" s="1"/>
  <c r="I46" i="34"/>
  <c r="I17"/>
  <c r="I68"/>
  <c r="I66"/>
  <c r="G66" s="1"/>
  <c r="E66" s="1"/>
  <c r="I64"/>
  <c r="I62"/>
  <c r="I60"/>
  <c r="J57"/>
  <c r="I56"/>
  <c r="U15" i="50"/>
  <c r="Y15"/>
  <c r="U25"/>
  <c r="Y25"/>
  <c r="U43"/>
  <c r="Y43"/>
  <c r="U24"/>
  <c r="Y24"/>
  <c r="U26"/>
  <c r="Y26"/>
  <c r="I42" i="34"/>
  <c r="I51"/>
  <c r="J51" s="1"/>
  <c r="I44" i="50"/>
  <c r="C44" s="1"/>
  <c r="J45"/>
  <c r="I46"/>
  <c r="Y11" i="34"/>
  <c r="AA11" s="1"/>
  <c r="U11"/>
  <c r="Y45"/>
  <c r="AA45" s="1"/>
  <c r="U45"/>
  <c r="Y43"/>
  <c r="AA43" s="1"/>
  <c r="U43"/>
  <c r="Y42"/>
  <c r="AA42" s="1"/>
  <c r="U42"/>
  <c r="Y40"/>
  <c r="AA40" s="1"/>
  <c r="U40"/>
  <c r="Y37"/>
  <c r="AA37" s="1"/>
  <c r="U37"/>
  <c r="Y35"/>
  <c r="AA35" s="1"/>
  <c r="U35"/>
  <c r="Y33"/>
  <c r="AA33" s="1"/>
  <c r="U33"/>
  <c r="Y31"/>
  <c r="AA31" s="1"/>
  <c r="U31"/>
  <c r="Y29"/>
  <c r="AA29" s="1"/>
  <c r="U29"/>
  <c r="AC27"/>
  <c r="U27"/>
  <c r="Y25"/>
  <c r="AA25" s="1"/>
  <c r="U25"/>
  <c r="Y23"/>
  <c r="AA23" s="1"/>
  <c r="U23"/>
  <c r="U20"/>
  <c r="Y20"/>
  <c r="AA20" s="1"/>
  <c r="U18"/>
  <c r="Y18"/>
  <c r="AA18" s="1"/>
  <c r="Y17"/>
  <c r="AA17" s="1"/>
  <c r="U17"/>
  <c r="Y15"/>
  <c r="AA15" s="1"/>
  <c r="U15"/>
  <c r="U12"/>
  <c r="Y12"/>
  <c r="AA12" s="1"/>
  <c r="U70"/>
  <c r="AC70"/>
  <c r="U68"/>
  <c r="Y68"/>
  <c r="AA68" s="1"/>
  <c r="U66"/>
  <c r="Y66"/>
  <c r="AA66" s="1"/>
  <c r="U64"/>
  <c r="Y64"/>
  <c r="AA64" s="1"/>
  <c r="U62"/>
  <c r="Y62"/>
  <c r="AA62" s="1"/>
  <c r="AC60"/>
  <c r="U60"/>
  <c r="Y58"/>
  <c r="AA58" s="1"/>
  <c r="U58"/>
  <c r="Y56"/>
  <c r="AA56" s="1"/>
  <c r="U56"/>
  <c r="Y54"/>
  <c r="AA54" s="1"/>
  <c r="U54"/>
  <c r="Y51"/>
  <c r="AA51" s="1"/>
  <c r="U51"/>
  <c r="Y11" i="50"/>
  <c r="U11"/>
  <c r="U47" i="34"/>
  <c r="Y47"/>
  <c r="AA47" s="1"/>
  <c r="Y46"/>
  <c r="AA46" s="1"/>
  <c r="U46"/>
  <c r="Y44"/>
  <c r="AA44" s="1"/>
  <c r="U44"/>
  <c r="U41"/>
  <c r="Y41"/>
  <c r="AA41" s="1"/>
  <c r="Y39"/>
  <c r="AA39" s="1"/>
  <c r="U39"/>
  <c r="Y38"/>
  <c r="AA38" s="1"/>
  <c r="U38"/>
  <c r="Y36"/>
  <c r="AA36" s="1"/>
  <c r="U36"/>
  <c r="Y34"/>
  <c r="AA34" s="1"/>
  <c r="U34"/>
  <c r="U32"/>
  <c r="AC32"/>
  <c r="Y30"/>
  <c r="AA30" s="1"/>
  <c r="U30"/>
  <c r="U28"/>
  <c r="Y28"/>
  <c r="AA28" s="1"/>
  <c r="U26"/>
  <c r="Y26"/>
  <c r="AA26" s="1"/>
  <c r="Y24"/>
  <c r="AA24" s="1"/>
  <c r="U24"/>
  <c r="Y22"/>
  <c r="AA22" s="1"/>
  <c r="U22"/>
  <c r="AC21"/>
  <c r="U21"/>
  <c r="Y19"/>
  <c r="AA19" s="1"/>
  <c r="U19"/>
  <c r="Y16"/>
  <c r="AA16" s="1"/>
  <c r="U16"/>
  <c r="Y14"/>
  <c r="AA14" s="1"/>
  <c r="U14"/>
  <c r="Y13"/>
  <c r="AA13" s="1"/>
  <c r="U13"/>
  <c r="Y69"/>
  <c r="AA69" s="1"/>
  <c r="U69"/>
  <c r="Y67"/>
  <c r="AA67" s="1"/>
  <c r="U67"/>
  <c r="Y65"/>
  <c r="AA65" s="1"/>
  <c r="U65"/>
  <c r="Y63"/>
  <c r="AA63" s="1"/>
  <c r="U63"/>
  <c r="Y61"/>
  <c r="AA61" s="1"/>
  <c r="U61"/>
  <c r="Y59"/>
  <c r="AA59" s="1"/>
  <c r="U59"/>
  <c r="Y57"/>
  <c r="AA57" s="1"/>
  <c r="U57"/>
  <c r="Y55"/>
  <c r="AA55" s="1"/>
  <c r="U55"/>
  <c r="Y53"/>
  <c r="AA53" s="1"/>
  <c r="U53"/>
  <c r="Y52"/>
  <c r="AA52" s="1"/>
  <c r="U52"/>
  <c r="Y10" i="50"/>
  <c r="U10"/>
  <c r="U12"/>
  <c r="Y12"/>
  <c r="Y14"/>
  <c r="U14"/>
  <c r="U28"/>
  <c r="Y28"/>
  <c r="Y45"/>
  <c r="U45"/>
  <c r="U46"/>
  <c r="Y46"/>
  <c r="U13"/>
  <c r="Y13"/>
  <c r="G22"/>
  <c r="E22" s="1"/>
  <c r="G18"/>
  <c r="E18" s="1"/>
  <c r="G14"/>
  <c r="E14" s="1"/>
  <c r="G10"/>
  <c r="E10" s="1"/>
  <c r="G42"/>
  <c r="E42" s="1"/>
  <c r="G40"/>
  <c r="E40" s="1"/>
  <c r="G38"/>
  <c r="E38" s="1"/>
  <c r="G36"/>
  <c r="E36" s="1"/>
  <c r="G32"/>
  <c r="E32" s="1"/>
  <c r="G30"/>
  <c r="E30" s="1"/>
  <c r="I45" i="34"/>
  <c r="I43"/>
  <c r="I41"/>
  <c r="I39"/>
  <c r="I37"/>
  <c r="I33"/>
  <c r="I29"/>
  <c r="I25"/>
  <c r="J70"/>
  <c r="J59"/>
  <c r="J53"/>
  <c r="W44" i="50"/>
  <c r="J21" i="34" l="1"/>
  <c r="J52"/>
  <c r="G52"/>
  <c r="E52" s="1"/>
  <c r="C38"/>
  <c r="J38"/>
  <c r="J62"/>
  <c r="G62"/>
  <c r="E62" s="1"/>
  <c r="C17"/>
  <c r="J17"/>
  <c r="C27"/>
  <c r="J27"/>
  <c r="J66"/>
  <c r="J44"/>
  <c r="J12"/>
  <c r="J35"/>
  <c r="G56"/>
  <c r="E56" s="1"/>
  <c r="J56"/>
  <c r="J60"/>
  <c r="G60"/>
  <c r="E60" s="1"/>
  <c r="G64"/>
  <c r="E64" s="1"/>
  <c r="J64"/>
  <c r="G68"/>
  <c r="E68" s="1"/>
  <c r="J68"/>
  <c r="C46"/>
  <c r="J46"/>
  <c r="J44" i="50"/>
  <c r="J20" i="34"/>
  <c r="J18"/>
  <c r="G46" i="50"/>
  <c r="E46" s="1"/>
  <c r="J46"/>
  <c r="C42" i="34"/>
  <c r="J42"/>
  <c r="C29"/>
  <c r="J29"/>
  <c r="C37"/>
  <c r="J37"/>
  <c r="C41"/>
  <c r="J41"/>
  <c r="C45"/>
  <c r="J45"/>
  <c r="U44" i="50"/>
  <c r="Y44"/>
  <c r="C25" i="34"/>
  <c r="J25"/>
  <c r="C33"/>
  <c r="J33"/>
  <c r="C39"/>
  <c r="J39"/>
  <c r="C43"/>
  <c r="J43"/>
</calcChain>
</file>

<file path=xl/sharedStrings.xml><?xml version="1.0" encoding="utf-8"?>
<sst xmlns="http://schemas.openxmlformats.org/spreadsheetml/2006/main" count="176" uniqueCount="98">
  <si>
    <t>E I X O</t>
  </si>
  <si>
    <t>OFFSET</t>
  </si>
  <si>
    <t>COTA</t>
  </si>
  <si>
    <t>%</t>
  </si>
  <si>
    <t>LADO ESQUERDO</t>
  </si>
  <si>
    <t>LADO DIREITO</t>
  </si>
  <si>
    <t>BORDO</t>
  </si>
  <si>
    <t>DIST.</t>
  </si>
  <si>
    <t>COTA VERMELHA</t>
  </si>
  <si>
    <t>BORDO DA PISTA</t>
  </si>
  <si>
    <t>ESTACA</t>
  </si>
  <si>
    <t>COTA EXISTENTE</t>
  </si>
  <si>
    <t>EMBAIXO</t>
  </si>
  <si>
    <t>CALÇADA</t>
  </si>
  <si>
    <t>INÍCIO</t>
  </si>
  <si>
    <t>FINAL</t>
  </si>
  <si>
    <t>24</t>
  </si>
  <si>
    <t>27</t>
  </si>
  <si>
    <t>30</t>
  </si>
  <si>
    <t>33</t>
  </si>
  <si>
    <t>36</t>
  </si>
  <si>
    <t>39</t>
  </si>
  <si>
    <t>44</t>
  </si>
  <si>
    <t>LADODIREITO</t>
  </si>
  <si>
    <t>11+12,58</t>
  </si>
  <si>
    <t>18+12,90</t>
  </si>
  <si>
    <t>22+10,87</t>
  </si>
  <si>
    <t>41+8,62</t>
  </si>
  <si>
    <t xml:space="preserve">RUA </t>
  </si>
  <si>
    <t>AVENIDA AGAMENON MAGALHÃES - PISTA ESQUERDA</t>
  </si>
  <si>
    <t>CRISTA PAVIMENTO</t>
  </si>
  <si>
    <t>AVENIDA AGAMENON MAGALHÃES - PISTA DIREITA</t>
  </si>
  <si>
    <t>68+6,364</t>
  </si>
  <si>
    <t>70+2,185</t>
  </si>
  <si>
    <t>70+10,42</t>
  </si>
  <si>
    <t>76+4,627</t>
  </si>
  <si>
    <t>92+15,12</t>
  </si>
  <si>
    <t>98+2,208</t>
  </si>
  <si>
    <t>105+16,60</t>
  </si>
  <si>
    <t>116+2,20=PF</t>
  </si>
  <si>
    <t>888,146</t>
  </si>
  <si>
    <t>888,296</t>
  </si>
  <si>
    <t>888,842</t>
  </si>
  <si>
    <t>888,829</t>
  </si>
  <si>
    <t>887,886</t>
  </si>
  <si>
    <t>888,251</t>
  </si>
  <si>
    <t>887,739</t>
  </si>
  <si>
    <t>887,239</t>
  </si>
  <si>
    <t>887,183</t>
  </si>
  <si>
    <t>887,167</t>
  </si>
  <si>
    <t>886,709</t>
  </si>
  <si>
    <t>887,294</t>
  </si>
  <si>
    <t>887,159</t>
  </si>
  <si>
    <t>887,114</t>
  </si>
  <si>
    <t>887,225</t>
  </si>
  <si>
    <t>887,268</t>
  </si>
  <si>
    <t>887,191</t>
  </si>
  <si>
    <t>893,377</t>
  </si>
  <si>
    <t>893,384</t>
  </si>
  <si>
    <t>892,946</t>
  </si>
  <si>
    <t>892,790</t>
  </si>
  <si>
    <t>892,000</t>
  </si>
  <si>
    <t>891,732</t>
  </si>
  <si>
    <t>891,343</t>
  </si>
  <si>
    <t>891,245</t>
  </si>
  <si>
    <t>891,227</t>
  </si>
  <si>
    <t>891,186</t>
  </si>
  <si>
    <t>890,722</t>
  </si>
  <si>
    <t>890,719</t>
  </si>
  <si>
    <t>891,223</t>
  </si>
  <si>
    <t>891,560</t>
  </si>
  <si>
    <t>891,680</t>
  </si>
  <si>
    <t>891,735</t>
  </si>
  <si>
    <t>892,397</t>
  </si>
  <si>
    <t>892,675</t>
  </si>
  <si>
    <t>892,501</t>
  </si>
  <si>
    <t>892,293</t>
  </si>
  <si>
    <t>892,065</t>
  </si>
  <si>
    <t>891,755</t>
  </si>
  <si>
    <t>891,539</t>
  </si>
  <si>
    <t>891,020</t>
  </si>
  <si>
    <t>890,345</t>
  </si>
  <si>
    <t>889,663</t>
  </si>
  <si>
    <t>889,134</t>
  </si>
  <si>
    <t>889,001</t>
  </si>
  <si>
    <t>888,799</t>
  </si>
  <si>
    <t>888,466</t>
  </si>
  <si>
    <t>888,038</t>
  </si>
  <si>
    <t>887,965</t>
  </si>
  <si>
    <t>888,549</t>
  </si>
  <si>
    <t>888,899</t>
  </si>
  <si>
    <t>NOTAS DE SERVIÇO</t>
  </si>
  <si>
    <t>DECLIV %</t>
  </si>
  <si>
    <t>COTA PAVIMENTAÇÃO</t>
  </si>
  <si>
    <t>COTA DE TERRAPLENAGEM</t>
  </si>
  <si>
    <t>DECLIV%</t>
  </si>
  <si>
    <t>TRECHO: BINÁRIO AGAMENON MAGALHÃES / ROBERTO CICHON - 2ªFASE - EST. 64+9,00 A 116+2,20 - LOTE 6</t>
  </si>
  <si>
    <t>RODOVIA: LINHA VERDE NORTE - BR-476 / PR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</si>
</sst>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47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31" applyNumberFormat="0" applyAlignment="0" applyProtection="0"/>
    <xf numFmtId="0" fontId="7" fillId="25" borderId="32" applyNumberFormat="0" applyAlignment="0" applyProtection="0"/>
    <xf numFmtId="0" fontId="8" fillId="0" borderId="33" applyNumberFormat="0" applyFill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9" fillId="32" borderId="31" applyNumberFormat="0" applyAlignment="0" applyProtection="0"/>
    <xf numFmtId="0" fontId="10" fillId="33" borderId="0" applyNumberFormat="0" applyBorder="0" applyAlignment="0" applyProtection="0"/>
    <xf numFmtId="0" fontId="11" fillId="34" borderId="0" applyNumberFormat="0" applyBorder="0" applyAlignment="0" applyProtection="0"/>
    <xf numFmtId="0" fontId="3" fillId="0" borderId="0"/>
    <xf numFmtId="0" fontId="3" fillId="35" borderId="34" applyNumberFormat="0" applyFont="0" applyAlignment="0" applyProtection="0"/>
    <xf numFmtId="0" fontId="3" fillId="35" borderId="34" applyNumberFormat="0" applyFont="0" applyAlignment="0" applyProtection="0"/>
    <xf numFmtId="0" fontId="3" fillId="35" borderId="34" applyNumberFormat="0" applyFont="0" applyAlignment="0" applyProtection="0"/>
    <xf numFmtId="0" fontId="3" fillId="35" borderId="34" applyNumberFormat="0" applyFont="0" applyAlignment="0" applyProtection="0"/>
    <xf numFmtId="0" fontId="3" fillId="35" borderId="34" applyNumberFormat="0" applyFont="0" applyAlignment="0" applyProtection="0"/>
    <xf numFmtId="0" fontId="12" fillId="24" borderId="3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6" applyNumberFormat="0" applyFill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39" applyNumberFormat="0" applyFill="0" applyAlignment="0" applyProtection="0"/>
  </cellStyleXfs>
  <cellXfs count="149">
    <xf numFmtId="0" fontId="0" fillId="0" borderId="0" xfId="0"/>
    <xf numFmtId="0" fontId="0" fillId="0" borderId="0" xfId="0" applyFill="1" applyBorder="1"/>
    <xf numFmtId="164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0" fillId="0" borderId="0" xfId="0" applyNumberFormat="1" applyFill="1"/>
    <xf numFmtId="2" fontId="0" fillId="0" borderId="2" xfId="0" applyNumberFormat="1" applyFill="1" applyBorder="1" applyAlignment="1">
      <alignment horizontal="center" vertical="center"/>
    </xf>
    <xf numFmtId="0" fontId="0" fillId="0" borderId="14" xfId="0" applyFill="1" applyBorder="1"/>
    <xf numFmtId="2" fontId="0" fillId="0" borderId="15" xfId="0" applyNumberFormat="1" applyFill="1" applyBorder="1"/>
    <xf numFmtId="164" fontId="0" fillId="0" borderId="15" xfId="0" applyNumberFormat="1" applyFill="1" applyBorder="1"/>
    <xf numFmtId="2" fontId="0" fillId="4" borderId="2" xfId="0" applyNumberFormat="1" applyFill="1" applyBorder="1" applyAlignment="1">
      <alignment horizontal="center" vertical="center"/>
    </xf>
    <xf numFmtId="2" fontId="0" fillId="4" borderId="15" xfId="0" applyNumberFormat="1" applyFill="1" applyBorder="1"/>
    <xf numFmtId="2" fontId="0" fillId="4" borderId="0" xfId="0" applyNumberFormat="1" applyFill="1"/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2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Border="1"/>
    <xf numFmtId="164" fontId="22" fillId="0" borderId="0" xfId="0" applyNumberFormat="1" applyFont="1" applyFill="1"/>
    <xf numFmtId="164" fontId="22" fillId="0" borderId="0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/>
    <xf numFmtId="164" fontId="22" fillId="0" borderId="6" xfId="0" applyNumberFormat="1" applyFont="1" applyFill="1" applyBorder="1" applyAlignment="1">
      <alignment horizontal="center" vertical="center"/>
    </xf>
    <xf numFmtId="164" fontId="22" fillId="3" borderId="0" xfId="0" applyNumberFormat="1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/>
    </xf>
    <xf numFmtId="2" fontId="22" fillId="36" borderId="2" xfId="0" applyNumberFormat="1" applyFont="1" applyFill="1" applyBorder="1" applyAlignment="1">
      <alignment horizontal="center" vertical="center"/>
    </xf>
    <xf numFmtId="164" fontId="22" fillId="36" borderId="2" xfId="0" applyNumberFormat="1" applyFont="1" applyFill="1" applyBorder="1" applyAlignment="1">
      <alignment horizontal="center" vertical="center"/>
    </xf>
    <xf numFmtId="164" fontId="22" fillId="36" borderId="3" xfId="0" applyNumberFormat="1" applyFont="1" applyFill="1" applyBorder="1" applyAlignment="1">
      <alignment horizontal="center" vertical="center"/>
    </xf>
    <xf numFmtId="164" fontId="22" fillId="36" borderId="8" xfId="0" applyNumberFormat="1" applyFont="1" applyFill="1" applyBorder="1" applyAlignment="1">
      <alignment horizontal="center" vertical="center"/>
    </xf>
    <xf numFmtId="49" fontId="22" fillId="36" borderId="2" xfId="0" applyNumberFormat="1" applyFont="1" applyFill="1" applyBorder="1" applyAlignment="1">
      <alignment horizontal="center" vertical="center"/>
    </xf>
    <xf numFmtId="164" fontId="22" fillId="0" borderId="5" xfId="0" applyNumberFormat="1" applyFont="1" applyFill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/>
    </xf>
    <xf numFmtId="2" fontId="22" fillId="4" borderId="2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/>
    </xf>
    <xf numFmtId="2" fontId="22" fillId="36" borderId="8" xfId="0" applyNumberFormat="1" applyFont="1" applyFill="1" applyBorder="1" applyAlignment="1">
      <alignment horizontal="center" vertical="center"/>
    </xf>
    <xf numFmtId="164" fontId="22" fillId="36" borderId="1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2" fontId="22" fillId="36" borderId="18" xfId="0" applyNumberFormat="1" applyFont="1" applyFill="1" applyBorder="1" applyAlignment="1">
      <alignment horizontal="center" vertical="center"/>
    </xf>
    <xf numFmtId="49" fontId="22" fillId="36" borderId="18" xfId="0" applyNumberFormat="1" applyFont="1" applyFill="1" applyBorder="1" applyAlignment="1">
      <alignment horizontal="center" vertical="center"/>
    </xf>
    <xf numFmtId="164" fontId="22" fillId="36" borderId="18" xfId="0" applyNumberFormat="1" applyFont="1" applyFill="1" applyBorder="1" applyAlignment="1">
      <alignment horizontal="center" vertical="center"/>
    </xf>
    <xf numFmtId="164" fontId="22" fillId="36" borderId="19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" xfId="0" applyFill="1" applyBorder="1"/>
    <xf numFmtId="2" fontId="0" fillId="0" borderId="2" xfId="0" applyNumberFormat="1" applyFill="1" applyBorder="1"/>
    <xf numFmtId="0" fontId="0" fillId="0" borderId="2" xfId="0" applyFill="1" applyBorder="1"/>
    <xf numFmtId="164" fontId="0" fillId="0" borderId="2" xfId="0" applyNumberFormat="1" applyFill="1" applyBorder="1"/>
    <xf numFmtId="2" fontId="0" fillId="4" borderId="2" xfId="0" applyNumberFormat="1" applyFill="1" applyBorder="1"/>
    <xf numFmtId="164" fontId="0" fillId="0" borderId="3" xfId="0" applyNumberFormat="1" applyFill="1" applyBorder="1"/>
    <xf numFmtId="0" fontId="0" fillId="0" borderId="20" xfId="0" applyFill="1" applyBorder="1"/>
    <xf numFmtId="2" fontId="0" fillId="0" borderId="18" xfId="0" applyNumberFormat="1" applyFill="1" applyBorder="1"/>
    <xf numFmtId="0" fontId="0" fillId="0" borderId="18" xfId="0" applyFill="1" applyBorder="1"/>
    <xf numFmtId="164" fontId="0" fillId="0" borderId="18" xfId="0" applyNumberFormat="1" applyFill="1" applyBorder="1"/>
    <xf numFmtId="2" fontId="0" fillId="4" borderId="18" xfId="0" applyNumberFormat="1" applyFill="1" applyBorder="1"/>
    <xf numFmtId="164" fontId="0" fillId="0" borderId="19" xfId="0" applyNumberFormat="1" applyFill="1" applyBorder="1"/>
    <xf numFmtId="0" fontId="22" fillId="0" borderId="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0" fontId="0" fillId="0" borderId="23" xfId="0" applyFill="1" applyBorder="1"/>
    <xf numFmtId="164" fontId="0" fillId="0" borderId="0" xfId="0" applyNumberFormat="1" applyFill="1" applyBorder="1"/>
    <xf numFmtId="2" fontId="0" fillId="4" borderId="0" xfId="0" applyNumberFormat="1" applyFill="1" applyBorder="1"/>
    <xf numFmtId="0" fontId="21" fillId="0" borderId="2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4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2" fontId="22" fillId="36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4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/>
    <xf numFmtId="0" fontId="24" fillId="0" borderId="0" xfId="0" applyFont="1" applyFill="1"/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Fill="1"/>
    <xf numFmtId="0" fontId="25" fillId="0" borderId="30" xfId="0" applyFont="1" applyFill="1" applyBorder="1" applyAlignment="1">
      <alignment horizontal="center" vertical="center"/>
    </xf>
    <xf numFmtId="164" fontId="25" fillId="0" borderId="27" xfId="0" applyNumberFormat="1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2" fontId="25" fillId="0" borderId="27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164" fontId="25" fillId="0" borderId="27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164" fontId="25" fillId="0" borderId="28" xfId="0" applyNumberFormat="1" applyFont="1" applyFill="1" applyBorder="1" applyAlignment="1">
      <alignment horizontal="center" vertical="center"/>
    </xf>
    <xf numFmtId="2" fontId="25" fillId="0" borderId="27" xfId="0" applyNumberFormat="1" applyFont="1" applyFill="1" applyBorder="1" applyAlignment="1">
      <alignment horizontal="center" vertical="center"/>
    </xf>
    <xf numFmtId="2" fontId="25" fillId="0" borderId="27" xfId="0" applyNumberFormat="1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164" fontId="25" fillId="0" borderId="27" xfId="0" applyNumberFormat="1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/>
    </xf>
    <xf numFmtId="2" fontId="25" fillId="0" borderId="42" xfId="0" applyNumberFormat="1" applyFont="1" applyFill="1" applyBorder="1" applyAlignment="1">
      <alignment horizontal="center" vertical="center"/>
    </xf>
    <xf numFmtId="164" fontId="25" fillId="0" borderId="42" xfId="0" applyNumberFormat="1" applyFont="1" applyFill="1" applyBorder="1" applyAlignment="1">
      <alignment horizontal="center" vertical="center"/>
    </xf>
    <xf numFmtId="2" fontId="25" fillId="0" borderId="42" xfId="0" applyNumberFormat="1" applyFont="1" applyFill="1" applyBorder="1" applyAlignment="1">
      <alignment horizontal="center" vertical="center"/>
    </xf>
    <xf numFmtId="164" fontId="25" fillId="0" borderId="42" xfId="0" applyNumberFormat="1" applyFont="1" applyFill="1" applyBorder="1" applyAlignment="1">
      <alignment horizontal="center" vertical="center"/>
    </xf>
    <xf numFmtId="2" fontId="25" fillId="0" borderId="42" xfId="0" applyNumberFormat="1" applyFont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164" fontId="25" fillId="0" borderId="42" xfId="0" applyNumberFormat="1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164" fontId="25" fillId="0" borderId="43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17" xfId="0" applyFont="1" applyFill="1" applyBorder="1" applyAlignment="1">
      <alignment horizontal="center" vertical="center"/>
    </xf>
    <xf numFmtId="2" fontId="25" fillId="0" borderId="4" xfId="0" applyNumberFormat="1" applyFont="1" applyFill="1" applyBorder="1" applyAlignment="1">
      <alignment horizontal="center" vertical="center"/>
    </xf>
    <xf numFmtId="164" fontId="25" fillId="0" borderId="4" xfId="0" applyNumberFormat="1" applyFont="1" applyFill="1" applyBorder="1" applyAlignment="1">
      <alignment horizontal="center" vertical="center"/>
    </xf>
    <xf numFmtId="2" fontId="25" fillId="0" borderId="4" xfId="0" applyNumberFormat="1" applyFont="1" applyFill="1" applyBorder="1" applyAlignment="1">
      <alignment horizontal="center" vertical="center"/>
    </xf>
    <xf numFmtId="164" fontId="25" fillId="0" borderId="4" xfId="0" applyNumberFormat="1" applyFont="1" applyFill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164" fontId="25" fillId="0" borderId="29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6" xfId="32"/>
    <cellStyle name="Nota 2" xfId="33"/>
    <cellStyle name="Nota 3" xfId="34"/>
    <cellStyle name="Nota 4" xfId="35"/>
    <cellStyle name="Nota 5" xfId="36"/>
    <cellStyle name="Nota 6" xfId="37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Flux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1"/>
  <sheetViews>
    <sheetView showGridLines="0" tabSelected="1" zoomScale="60" zoomScaleNormal="60" workbookViewId="0">
      <selection activeCell="G14" sqref="G14"/>
    </sheetView>
  </sheetViews>
  <sheetFormatPr defaultRowHeight="12.75"/>
  <cols>
    <col min="1" max="1" width="15.7109375" style="3" customWidth="1"/>
    <col min="2" max="2" width="11.85546875" style="9" customWidth="1"/>
    <col min="3" max="3" width="14.7109375" style="3" customWidth="1"/>
    <col min="4" max="4" width="11.85546875" style="3" customWidth="1"/>
    <col min="5" max="5" width="14.7109375" style="3" customWidth="1"/>
    <col min="6" max="6" width="11" style="9" customWidth="1"/>
    <col min="7" max="7" width="14.7109375" style="6" customWidth="1"/>
    <col min="8" max="8" width="11" style="16" customWidth="1"/>
    <col min="9" max="9" width="14.7109375" style="6" customWidth="1"/>
    <col min="10" max="10" width="13" style="9" customWidth="1"/>
    <col min="11" max="12" width="9.140625" style="3" hidden="1" customWidth="1"/>
    <col min="13" max="13" width="13.7109375" style="6" customWidth="1"/>
    <col min="14" max="14" width="19.140625" style="3" customWidth="1"/>
    <col min="15" max="15" width="20.140625" style="6" customWidth="1"/>
    <col min="16" max="16" width="14.28515625" style="6" customWidth="1"/>
    <col min="17" max="17" width="10.5703125" style="3" hidden="1" customWidth="1"/>
    <col min="18" max="20" width="9.140625" style="3" hidden="1" customWidth="1"/>
    <col min="21" max="21" width="13" style="9" customWidth="1"/>
    <col min="22" max="22" width="11" style="9" customWidth="1"/>
    <col min="23" max="23" width="14.7109375" style="6" customWidth="1"/>
    <col min="24" max="24" width="11" style="9" customWidth="1"/>
    <col min="25" max="25" width="14.7109375" style="6" customWidth="1"/>
    <col min="26" max="16384" width="9.140625" style="3"/>
  </cols>
  <sheetData>
    <row r="1" spans="1:31" s="98" customFormat="1" ht="27" customHeight="1">
      <c r="A1" s="92" t="s">
        <v>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4"/>
      <c r="Z1" s="95"/>
      <c r="AA1" s="96"/>
      <c r="AB1" s="96"/>
      <c r="AC1" s="97"/>
      <c r="AD1" s="97"/>
      <c r="AE1" s="97"/>
    </row>
    <row r="2" spans="1:31" s="25" customFormat="1" ht="18" customHeight="1">
      <c r="A2" s="79" t="s">
        <v>97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  <c r="AA2" s="27"/>
      <c r="AB2" s="27"/>
      <c r="AC2" s="27"/>
      <c r="AD2" s="27"/>
      <c r="AE2" s="27"/>
    </row>
    <row r="3" spans="1:31" s="25" customFormat="1" ht="18" customHeight="1">
      <c r="A3" s="79" t="s">
        <v>96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1"/>
      <c r="AA3" s="27"/>
      <c r="AB3" s="27"/>
      <c r="AC3" s="27"/>
      <c r="AD3" s="27"/>
      <c r="AE3" s="27"/>
    </row>
    <row r="4" spans="1:31" s="25" customFormat="1" ht="18" customHeight="1" thickBot="1">
      <c r="A4" s="79"/>
      <c r="B4" s="82"/>
      <c r="C4" s="82"/>
      <c r="D4" s="82"/>
      <c r="E4" s="82"/>
      <c r="F4" s="82"/>
      <c r="G4" s="82"/>
      <c r="H4" s="82"/>
      <c r="I4" s="82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AA4" s="27"/>
      <c r="AB4" s="27"/>
      <c r="AC4" s="27"/>
      <c r="AD4" s="27"/>
      <c r="AE4" s="27"/>
    </row>
    <row r="5" spans="1:31" s="108" customFormat="1" ht="15.75" customHeight="1">
      <c r="A5" s="102" t="s">
        <v>10</v>
      </c>
      <c r="B5" s="103" t="s">
        <v>4</v>
      </c>
      <c r="C5" s="103"/>
      <c r="D5" s="103"/>
      <c r="E5" s="103"/>
      <c r="F5" s="103"/>
      <c r="G5" s="103"/>
      <c r="H5" s="103"/>
      <c r="I5" s="103"/>
      <c r="J5" s="103"/>
      <c r="K5" s="104"/>
      <c r="L5" s="104"/>
      <c r="M5" s="103" t="s">
        <v>0</v>
      </c>
      <c r="N5" s="103"/>
      <c r="O5" s="103"/>
      <c r="P5" s="103"/>
      <c r="Q5" s="105" t="s">
        <v>5</v>
      </c>
      <c r="R5" s="105"/>
      <c r="S5" s="105"/>
      <c r="T5" s="105"/>
      <c r="U5" s="103" t="s">
        <v>23</v>
      </c>
      <c r="V5" s="106"/>
      <c r="W5" s="106"/>
      <c r="X5" s="106"/>
      <c r="Y5" s="107"/>
    </row>
    <row r="6" spans="1:31" s="108" customFormat="1" ht="16.5" customHeight="1">
      <c r="A6" s="109"/>
      <c r="B6" s="110" t="s">
        <v>1</v>
      </c>
      <c r="C6" s="110"/>
      <c r="D6" s="110" t="s">
        <v>13</v>
      </c>
      <c r="E6" s="111"/>
      <c r="F6" s="111"/>
      <c r="G6" s="111"/>
      <c r="H6" s="110" t="s">
        <v>9</v>
      </c>
      <c r="I6" s="110"/>
      <c r="J6" s="112" t="s">
        <v>95</v>
      </c>
      <c r="K6" s="113" t="s">
        <v>6</v>
      </c>
      <c r="L6" s="113"/>
      <c r="M6" s="114" t="s">
        <v>11</v>
      </c>
      <c r="N6" s="115" t="s">
        <v>93</v>
      </c>
      <c r="O6" s="114" t="s">
        <v>94</v>
      </c>
      <c r="P6" s="114" t="s">
        <v>8</v>
      </c>
      <c r="Q6" s="113" t="s">
        <v>3</v>
      </c>
      <c r="R6" s="113" t="s">
        <v>6</v>
      </c>
      <c r="S6" s="113"/>
      <c r="T6" s="113"/>
      <c r="U6" s="112" t="s">
        <v>92</v>
      </c>
      <c r="V6" s="110" t="s">
        <v>9</v>
      </c>
      <c r="W6" s="110"/>
      <c r="X6" s="110" t="s">
        <v>30</v>
      </c>
      <c r="Y6" s="116"/>
    </row>
    <row r="7" spans="1:31" s="108" customFormat="1" ht="15.75" customHeight="1">
      <c r="A7" s="109"/>
      <c r="B7" s="117" t="s">
        <v>7</v>
      </c>
      <c r="C7" s="110" t="s">
        <v>2</v>
      </c>
      <c r="D7" s="117" t="s">
        <v>15</v>
      </c>
      <c r="E7" s="111"/>
      <c r="F7" s="117" t="s">
        <v>14</v>
      </c>
      <c r="G7" s="111"/>
      <c r="H7" s="117" t="s">
        <v>12</v>
      </c>
      <c r="I7" s="111"/>
      <c r="J7" s="118"/>
      <c r="K7" s="119" t="s">
        <v>7</v>
      </c>
      <c r="L7" s="119" t="s">
        <v>2</v>
      </c>
      <c r="M7" s="120"/>
      <c r="N7" s="121"/>
      <c r="O7" s="120"/>
      <c r="P7" s="120"/>
      <c r="Q7" s="113"/>
      <c r="R7" s="119" t="s">
        <v>7</v>
      </c>
      <c r="S7" s="119" t="s">
        <v>2</v>
      </c>
      <c r="T7" s="119" t="s">
        <v>7</v>
      </c>
      <c r="U7" s="118"/>
      <c r="V7" s="117" t="s">
        <v>12</v>
      </c>
      <c r="W7" s="111"/>
      <c r="X7" s="117" t="s">
        <v>7</v>
      </c>
      <c r="Y7" s="116" t="s">
        <v>2</v>
      </c>
    </row>
    <row r="8" spans="1:31" s="108" customFormat="1" ht="15" customHeight="1" thickBot="1">
      <c r="A8" s="122"/>
      <c r="B8" s="123"/>
      <c r="C8" s="124"/>
      <c r="D8" s="125" t="s">
        <v>7</v>
      </c>
      <c r="E8" s="126" t="s">
        <v>2</v>
      </c>
      <c r="F8" s="125" t="s">
        <v>7</v>
      </c>
      <c r="G8" s="126" t="s">
        <v>2</v>
      </c>
      <c r="H8" s="125" t="s">
        <v>7</v>
      </c>
      <c r="I8" s="126" t="s">
        <v>2</v>
      </c>
      <c r="J8" s="127"/>
      <c r="K8" s="128"/>
      <c r="L8" s="128"/>
      <c r="M8" s="129"/>
      <c r="N8" s="130"/>
      <c r="O8" s="129"/>
      <c r="P8" s="129"/>
      <c r="Q8" s="131"/>
      <c r="R8" s="132"/>
      <c r="S8" s="132"/>
      <c r="T8" s="132"/>
      <c r="U8" s="127"/>
      <c r="V8" s="125" t="s">
        <v>7</v>
      </c>
      <c r="W8" s="126" t="s">
        <v>2</v>
      </c>
      <c r="X8" s="123"/>
      <c r="Y8" s="133"/>
    </row>
    <row r="9" spans="1:31" ht="30" customHeight="1">
      <c r="A9" s="83" t="s">
        <v>29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5"/>
    </row>
    <row r="10" spans="1:31" s="25" customFormat="1" ht="22.5" customHeight="1">
      <c r="A10" s="47" t="s">
        <v>24</v>
      </c>
      <c r="B10" s="33">
        <v>-6</v>
      </c>
      <c r="C10" s="32">
        <v>893.476</v>
      </c>
      <c r="D10" s="33">
        <v>-6</v>
      </c>
      <c r="E10" s="34">
        <f>G10+0.068</f>
        <v>893.30899999999997</v>
      </c>
      <c r="F10" s="33">
        <v>-3.75</v>
      </c>
      <c r="G10" s="34">
        <f>I10+1.695</f>
        <v>893.24099999999999</v>
      </c>
      <c r="H10" s="33">
        <v>-3.75</v>
      </c>
      <c r="I10" s="34">
        <f>O10-0.075</f>
        <v>891.54599999999994</v>
      </c>
      <c r="J10" s="33">
        <f>((O10-I10)/H10)*100</f>
        <v>-2.0000000000012128</v>
      </c>
      <c r="K10" s="34"/>
      <c r="L10" s="34"/>
      <c r="M10" s="34"/>
      <c r="N10" s="34">
        <v>893.16099999999994</v>
      </c>
      <c r="O10" s="34">
        <f>N10-1.54</f>
        <v>891.62099999999998</v>
      </c>
      <c r="P10" s="34"/>
      <c r="Q10" s="33"/>
      <c r="R10" s="34"/>
      <c r="S10" s="34"/>
      <c r="T10" s="34"/>
      <c r="U10" s="33">
        <f>((W10-O10)/V10)*100</f>
        <v>-2.0000000000008558</v>
      </c>
      <c r="V10" s="33">
        <v>4.25</v>
      </c>
      <c r="W10" s="34">
        <f>O10-0.085</f>
        <v>891.53599999999994</v>
      </c>
      <c r="X10" s="33">
        <v>4.25</v>
      </c>
      <c r="Y10" s="35">
        <f>W10+1.54</f>
        <v>893.07599999999991</v>
      </c>
      <c r="AA10" s="27"/>
    </row>
    <row r="11" spans="1:31" s="25" customFormat="1" ht="22.5" customHeight="1">
      <c r="A11" s="47">
        <v>12</v>
      </c>
      <c r="B11" s="33">
        <v>-6</v>
      </c>
      <c r="C11" s="37" t="s">
        <v>57</v>
      </c>
      <c r="D11" s="33">
        <v>-6</v>
      </c>
      <c r="E11" s="34">
        <f t="shared" ref="E11:E46" si="0">G11+0.068</f>
        <v>893.24300000000005</v>
      </c>
      <c r="F11" s="33">
        <v>-3.75</v>
      </c>
      <c r="G11" s="34">
        <f t="shared" ref="G11:G46" si="1">I11+1.695</f>
        <v>893.17500000000007</v>
      </c>
      <c r="H11" s="33">
        <v>-3.75</v>
      </c>
      <c r="I11" s="34">
        <f t="shared" ref="I11:I44" si="2">O11-0.075</f>
        <v>891.48</v>
      </c>
      <c r="J11" s="33">
        <f>((O11-I11)/H11)*100</f>
        <v>-2.0000000000012128</v>
      </c>
      <c r="K11" s="34"/>
      <c r="L11" s="34"/>
      <c r="M11" s="34"/>
      <c r="N11" s="34">
        <v>893.09500000000003</v>
      </c>
      <c r="O11" s="34">
        <f t="shared" ref="O11:O46" si="3">N11-1.54</f>
        <v>891.55500000000006</v>
      </c>
      <c r="P11" s="34"/>
      <c r="Q11" s="33"/>
      <c r="R11" s="34"/>
      <c r="S11" s="34"/>
      <c r="T11" s="34"/>
      <c r="U11" s="33">
        <f>((W11-O11)/V11)*100</f>
        <v>-2.0000000000008558</v>
      </c>
      <c r="V11" s="33">
        <v>4.25</v>
      </c>
      <c r="W11" s="34">
        <f t="shared" ref="W11:W46" si="4">O11-0.085</f>
        <v>891.47</v>
      </c>
      <c r="X11" s="33">
        <v>4.25</v>
      </c>
      <c r="Y11" s="35">
        <f t="shared" ref="Y11:Y46" si="5">W11+1.54</f>
        <v>893.01</v>
      </c>
      <c r="AA11" s="27"/>
    </row>
    <row r="12" spans="1:31" s="25" customFormat="1" ht="22.5" customHeight="1">
      <c r="A12" s="47">
        <v>13</v>
      </c>
      <c r="B12" s="33">
        <v>-6</v>
      </c>
      <c r="C12" s="37" t="s">
        <v>58</v>
      </c>
      <c r="D12" s="33">
        <v>-6</v>
      </c>
      <c r="E12" s="34">
        <f t="shared" si="0"/>
        <v>893.06600000000003</v>
      </c>
      <c r="F12" s="33">
        <v>-3.75</v>
      </c>
      <c r="G12" s="34">
        <f t="shared" si="1"/>
        <v>892.99800000000005</v>
      </c>
      <c r="H12" s="33">
        <v>-3.75</v>
      </c>
      <c r="I12" s="34">
        <f t="shared" si="2"/>
        <v>891.303</v>
      </c>
      <c r="J12" s="33">
        <f>((O12-I12)/H12)*100</f>
        <v>-2.0000000000012128</v>
      </c>
      <c r="K12" s="34"/>
      <c r="L12" s="34"/>
      <c r="M12" s="34"/>
      <c r="N12" s="34">
        <v>892.91800000000001</v>
      </c>
      <c r="O12" s="34">
        <f t="shared" si="3"/>
        <v>891.37800000000004</v>
      </c>
      <c r="P12" s="34"/>
      <c r="Q12" s="33"/>
      <c r="R12" s="34"/>
      <c r="S12" s="34"/>
      <c r="T12" s="34"/>
      <c r="U12" s="33">
        <f>((W12-O12)/V12)*100</f>
        <v>-2.0000000000008558</v>
      </c>
      <c r="V12" s="33">
        <v>4.25</v>
      </c>
      <c r="W12" s="34">
        <f t="shared" si="4"/>
        <v>891.29300000000001</v>
      </c>
      <c r="X12" s="33">
        <v>4.25</v>
      </c>
      <c r="Y12" s="35">
        <f t="shared" si="5"/>
        <v>892.83299999999997</v>
      </c>
      <c r="AA12" s="27"/>
    </row>
    <row r="13" spans="1:31" s="25" customFormat="1" ht="22.5" customHeight="1">
      <c r="A13" s="47">
        <v>14</v>
      </c>
      <c r="B13" s="33">
        <v>-6</v>
      </c>
      <c r="C13" s="37" t="s">
        <v>59</v>
      </c>
      <c r="D13" s="33">
        <v>-6</v>
      </c>
      <c r="E13" s="34">
        <f t="shared" si="0"/>
        <v>892.85500000000002</v>
      </c>
      <c r="F13" s="33">
        <v>-3.75</v>
      </c>
      <c r="G13" s="34">
        <f t="shared" si="1"/>
        <v>892.78700000000003</v>
      </c>
      <c r="H13" s="33">
        <v>-3.75</v>
      </c>
      <c r="I13" s="34">
        <f t="shared" si="2"/>
        <v>891.09199999999998</v>
      </c>
      <c r="J13" s="33">
        <f>((O13-I13)/H13)*100</f>
        <v>-2.0000000000012128</v>
      </c>
      <c r="K13" s="34"/>
      <c r="L13" s="34"/>
      <c r="M13" s="34"/>
      <c r="N13" s="34">
        <v>892.70699999999999</v>
      </c>
      <c r="O13" s="34">
        <f t="shared" si="3"/>
        <v>891.16700000000003</v>
      </c>
      <c r="P13" s="34"/>
      <c r="Q13" s="33"/>
      <c r="R13" s="34"/>
      <c r="S13" s="34"/>
      <c r="T13" s="34"/>
      <c r="U13" s="33">
        <f>((W13-O13)/V13)*100</f>
        <v>-2.0000000000008558</v>
      </c>
      <c r="V13" s="33">
        <v>4.25</v>
      </c>
      <c r="W13" s="34">
        <f t="shared" si="4"/>
        <v>891.08199999999999</v>
      </c>
      <c r="X13" s="33">
        <v>4.25</v>
      </c>
      <c r="Y13" s="35">
        <f t="shared" si="5"/>
        <v>892.62199999999996</v>
      </c>
      <c r="AA13" s="27"/>
    </row>
    <row r="14" spans="1:31" s="25" customFormat="1" ht="22.5" customHeight="1">
      <c r="A14" s="47">
        <v>15</v>
      </c>
      <c r="B14" s="33">
        <v>-6</v>
      </c>
      <c r="C14" s="37" t="s">
        <v>60</v>
      </c>
      <c r="D14" s="33">
        <v>-6</v>
      </c>
      <c r="E14" s="34">
        <f t="shared" si="0"/>
        <v>892.45299999999997</v>
      </c>
      <c r="F14" s="33">
        <v>-3.75</v>
      </c>
      <c r="G14" s="34">
        <f t="shared" si="1"/>
        <v>892.38499999999999</v>
      </c>
      <c r="H14" s="33">
        <v>-3.75</v>
      </c>
      <c r="I14" s="34">
        <f t="shared" si="2"/>
        <v>890.68999999999994</v>
      </c>
      <c r="J14" s="33">
        <f>((O14-I14)/H14)*100</f>
        <v>-2.0000000000012128</v>
      </c>
      <c r="K14" s="34"/>
      <c r="L14" s="34"/>
      <c r="M14" s="34"/>
      <c r="N14" s="34">
        <v>892.30499999999995</v>
      </c>
      <c r="O14" s="34">
        <f t="shared" si="3"/>
        <v>890.76499999999999</v>
      </c>
      <c r="P14" s="34"/>
      <c r="Q14" s="33"/>
      <c r="R14" s="34"/>
      <c r="S14" s="34"/>
      <c r="T14" s="34"/>
      <c r="U14" s="33">
        <f>((W14-O14)/V14)*100</f>
        <v>-2.0000000000008558</v>
      </c>
      <c r="V14" s="33">
        <v>4.25</v>
      </c>
      <c r="W14" s="34">
        <f t="shared" si="4"/>
        <v>890.68</v>
      </c>
      <c r="X14" s="33">
        <v>4.25</v>
      </c>
      <c r="Y14" s="35">
        <f t="shared" si="5"/>
        <v>892.21999999999991</v>
      </c>
      <c r="AA14" s="27"/>
    </row>
    <row r="15" spans="1:31" s="25" customFormat="1" ht="22.5" customHeight="1">
      <c r="A15" s="47">
        <v>16</v>
      </c>
      <c r="B15" s="33">
        <v>-6</v>
      </c>
      <c r="C15" s="37" t="s">
        <v>61</v>
      </c>
      <c r="D15" s="33">
        <v>-6</v>
      </c>
      <c r="E15" s="34">
        <f t="shared" si="0"/>
        <v>892.02200000000005</v>
      </c>
      <c r="F15" s="33">
        <v>-3.75</v>
      </c>
      <c r="G15" s="34">
        <f t="shared" si="1"/>
        <v>891.95400000000006</v>
      </c>
      <c r="H15" s="33">
        <v>-3.75</v>
      </c>
      <c r="I15" s="34">
        <f t="shared" si="2"/>
        <v>890.25900000000001</v>
      </c>
      <c r="J15" s="33">
        <f t="shared" ref="J15:J46" si="6">((O15-I15)/H15)*100</f>
        <v>-2.0000000000012128</v>
      </c>
      <c r="K15" s="34"/>
      <c r="L15" s="34"/>
      <c r="M15" s="34"/>
      <c r="N15" s="34">
        <v>891.87400000000002</v>
      </c>
      <c r="O15" s="34">
        <f t="shared" si="3"/>
        <v>890.33400000000006</v>
      </c>
      <c r="P15" s="34"/>
      <c r="Q15" s="33"/>
      <c r="R15" s="34"/>
      <c r="S15" s="34"/>
      <c r="T15" s="34"/>
      <c r="U15" s="33">
        <f t="shared" ref="U15:U46" si="7">((W15-O15)/V15)*100</f>
        <v>-2.0000000000008558</v>
      </c>
      <c r="V15" s="33">
        <v>4.25</v>
      </c>
      <c r="W15" s="34">
        <f t="shared" si="4"/>
        <v>890.24900000000002</v>
      </c>
      <c r="X15" s="33">
        <v>4.25</v>
      </c>
      <c r="Y15" s="35">
        <f t="shared" si="5"/>
        <v>891.78899999999999</v>
      </c>
    </row>
    <row r="16" spans="1:31" s="25" customFormat="1" ht="22.5" customHeight="1">
      <c r="A16" s="47">
        <v>17</v>
      </c>
      <c r="B16" s="33">
        <v>-6</v>
      </c>
      <c r="C16" s="37" t="s">
        <v>62</v>
      </c>
      <c r="D16" s="33">
        <v>-6</v>
      </c>
      <c r="E16" s="34">
        <f t="shared" si="0"/>
        <v>891.63099999999997</v>
      </c>
      <c r="F16" s="33">
        <v>-3.75</v>
      </c>
      <c r="G16" s="34">
        <f t="shared" si="1"/>
        <v>891.56299999999999</v>
      </c>
      <c r="H16" s="33">
        <v>-3.75</v>
      </c>
      <c r="I16" s="34">
        <f t="shared" si="2"/>
        <v>889.86799999999994</v>
      </c>
      <c r="J16" s="33">
        <f t="shared" si="6"/>
        <v>-2.0000000000012128</v>
      </c>
      <c r="K16" s="34"/>
      <c r="L16" s="34"/>
      <c r="M16" s="34"/>
      <c r="N16" s="34">
        <v>891.48299999999995</v>
      </c>
      <c r="O16" s="34">
        <f t="shared" si="3"/>
        <v>889.94299999999998</v>
      </c>
      <c r="P16" s="34"/>
      <c r="Q16" s="33"/>
      <c r="R16" s="34"/>
      <c r="S16" s="34"/>
      <c r="T16" s="34"/>
      <c r="U16" s="33">
        <f t="shared" si="7"/>
        <v>-2.0000000000008558</v>
      </c>
      <c r="V16" s="33">
        <v>4.25</v>
      </c>
      <c r="W16" s="34">
        <f t="shared" si="4"/>
        <v>889.85799999999995</v>
      </c>
      <c r="X16" s="33">
        <v>4.25</v>
      </c>
      <c r="Y16" s="35">
        <f t="shared" si="5"/>
        <v>891.39799999999991</v>
      </c>
    </row>
    <row r="17" spans="1:25" s="25" customFormat="1" ht="22.5" customHeight="1">
      <c r="A17" s="47">
        <v>18</v>
      </c>
      <c r="B17" s="33">
        <v>-6</v>
      </c>
      <c r="C17" s="37" t="s">
        <v>63</v>
      </c>
      <c r="D17" s="33">
        <v>-6</v>
      </c>
      <c r="E17" s="34">
        <f t="shared" si="0"/>
        <v>891.38</v>
      </c>
      <c r="F17" s="33">
        <v>-3.75</v>
      </c>
      <c r="G17" s="34">
        <f t="shared" si="1"/>
        <v>891.31200000000001</v>
      </c>
      <c r="H17" s="33">
        <v>-3.75</v>
      </c>
      <c r="I17" s="34">
        <f t="shared" si="2"/>
        <v>889.61699999999996</v>
      </c>
      <c r="J17" s="33">
        <f t="shared" si="6"/>
        <v>-2.0000000000012128</v>
      </c>
      <c r="K17" s="34"/>
      <c r="L17" s="34"/>
      <c r="M17" s="34"/>
      <c r="N17" s="34">
        <v>891.23199999999997</v>
      </c>
      <c r="O17" s="34">
        <f t="shared" si="3"/>
        <v>889.69200000000001</v>
      </c>
      <c r="P17" s="34"/>
      <c r="Q17" s="33"/>
      <c r="R17" s="34"/>
      <c r="S17" s="34"/>
      <c r="T17" s="34"/>
      <c r="U17" s="33">
        <f t="shared" si="7"/>
        <v>-2.0000000000008558</v>
      </c>
      <c r="V17" s="33">
        <v>4.25</v>
      </c>
      <c r="W17" s="34">
        <f t="shared" si="4"/>
        <v>889.60699999999997</v>
      </c>
      <c r="X17" s="33">
        <v>4.25</v>
      </c>
      <c r="Y17" s="35">
        <f t="shared" si="5"/>
        <v>891.14699999999993</v>
      </c>
    </row>
    <row r="18" spans="1:25" s="25" customFormat="1" ht="22.5" customHeight="1">
      <c r="A18" s="47" t="s">
        <v>25</v>
      </c>
      <c r="B18" s="33">
        <v>-6</v>
      </c>
      <c r="C18" s="37" t="s">
        <v>64</v>
      </c>
      <c r="D18" s="33">
        <v>-6</v>
      </c>
      <c r="E18" s="34">
        <f t="shared" si="0"/>
        <v>891.24599999999998</v>
      </c>
      <c r="F18" s="33">
        <v>-3.75</v>
      </c>
      <c r="G18" s="34">
        <f t="shared" si="1"/>
        <v>891.178</v>
      </c>
      <c r="H18" s="33">
        <v>-3.75</v>
      </c>
      <c r="I18" s="34">
        <f t="shared" si="2"/>
        <v>889.48299999999995</v>
      </c>
      <c r="J18" s="33">
        <f t="shared" si="6"/>
        <v>-2.0000000000012128</v>
      </c>
      <c r="K18" s="34"/>
      <c r="L18" s="34"/>
      <c r="M18" s="34"/>
      <c r="N18" s="34">
        <v>891.09799999999996</v>
      </c>
      <c r="O18" s="34">
        <f t="shared" si="3"/>
        <v>889.55799999999999</v>
      </c>
      <c r="P18" s="34"/>
      <c r="Q18" s="33"/>
      <c r="R18" s="34"/>
      <c r="S18" s="34"/>
      <c r="T18" s="34"/>
      <c r="U18" s="33">
        <f t="shared" si="7"/>
        <v>-2.0000000000008558</v>
      </c>
      <c r="V18" s="33">
        <v>4.25</v>
      </c>
      <c r="W18" s="34">
        <f t="shared" si="4"/>
        <v>889.47299999999996</v>
      </c>
      <c r="X18" s="33">
        <v>4.25</v>
      </c>
      <c r="Y18" s="35">
        <f t="shared" si="5"/>
        <v>891.01299999999992</v>
      </c>
    </row>
    <row r="19" spans="1:25" s="25" customFormat="1" ht="22.5" customHeight="1">
      <c r="A19" s="47">
        <v>19</v>
      </c>
      <c r="B19" s="33">
        <v>-6</v>
      </c>
      <c r="C19" s="37" t="s">
        <v>65</v>
      </c>
      <c r="D19" s="33">
        <v>-6</v>
      </c>
      <c r="E19" s="34">
        <f t="shared" si="0"/>
        <v>891.17200000000003</v>
      </c>
      <c r="F19" s="33">
        <v>-3.75</v>
      </c>
      <c r="G19" s="34">
        <f t="shared" si="1"/>
        <v>891.10400000000004</v>
      </c>
      <c r="H19" s="33">
        <v>-3.75</v>
      </c>
      <c r="I19" s="34">
        <f t="shared" si="2"/>
        <v>889.40899999999999</v>
      </c>
      <c r="J19" s="33">
        <f t="shared" si="6"/>
        <v>-2.0000000000012128</v>
      </c>
      <c r="K19" s="34"/>
      <c r="L19" s="34"/>
      <c r="M19" s="34"/>
      <c r="N19" s="34">
        <v>891.024</v>
      </c>
      <c r="O19" s="34">
        <f t="shared" si="3"/>
        <v>889.48400000000004</v>
      </c>
      <c r="P19" s="34"/>
      <c r="Q19" s="33"/>
      <c r="R19" s="34"/>
      <c r="S19" s="34"/>
      <c r="T19" s="34"/>
      <c r="U19" s="33">
        <f t="shared" si="7"/>
        <v>-2.0000000000008558</v>
      </c>
      <c r="V19" s="33">
        <v>4.25</v>
      </c>
      <c r="W19" s="34">
        <f t="shared" si="4"/>
        <v>889.399</v>
      </c>
      <c r="X19" s="33">
        <v>4.25</v>
      </c>
      <c r="Y19" s="35">
        <f t="shared" si="5"/>
        <v>890.93899999999996</v>
      </c>
    </row>
    <row r="20" spans="1:25" s="25" customFormat="1" ht="22.5" customHeight="1">
      <c r="A20" s="47">
        <v>20</v>
      </c>
      <c r="B20" s="33">
        <v>-6</v>
      </c>
      <c r="C20" s="37" t="s">
        <v>66</v>
      </c>
      <c r="D20" s="33">
        <v>-6</v>
      </c>
      <c r="E20" s="34">
        <f t="shared" si="0"/>
        <v>890.96300000000008</v>
      </c>
      <c r="F20" s="33">
        <v>-3.75</v>
      </c>
      <c r="G20" s="34">
        <f t="shared" si="1"/>
        <v>890.8950000000001</v>
      </c>
      <c r="H20" s="33">
        <v>-3.75</v>
      </c>
      <c r="I20" s="34">
        <f t="shared" si="2"/>
        <v>889.2</v>
      </c>
      <c r="J20" s="33">
        <f t="shared" si="6"/>
        <v>-2.0000000000012128</v>
      </c>
      <c r="K20" s="34"/>
      <c r="L20" s="34"/>
      <c r="M20" s="34"/>
      <c r="N20" s="34">
        <v>890.81500000000005</v>
      </c>
      <c r="O20" s="34">
        <f t="shared" si="3"/>
        <v>889.27500000000009</v>
      </c>
      <c r="P20" s="34"/>
      <c r="Q20" s="33"/>
      <c r="R20" s="34"/>
      <c r="S20" s="34"/>
      <c r="T20" s="34"/>
      <c r="U20" s="33">
        <f t="shared" si="7"/>
        <v>-2.0000000000008558</v>
      </c>
      <c r="V20" s="33">
        <v>4.25</v>
      </c>
      <c r="W20" s="34">
        <f t="shared" si="4"/>
        <v>889.19</v>
      </c>
      <c r="X20" s="33">
        <v>4.25</v>
      </c>
      <c r="Y20" s="35">
        <f t="shared" si="5"/>
        <v>890.73</v>
      </c>
    </row>
    <row r="21" spans="1:25" s="25" customFormat="1" ht="22.5" customHeight="1">
      <c r="A21" s="47">
        <v>21</v>
      </c>
      <c r="B21" s="33">
        <v>-6</v>
      </c>
      <c r="C21" s="37" t="s">
        <v>67</v>
      </c>
      <c r="D21" s="33">
        <v>-6</v>
      </c>
      <c r="E21" s="34">
        <f t="shared" si="0"/>
        <v>890.82600000000002</v>
      </c>
      <c r="F21" s="33">
        <v>-3.75</v>
      </c>
      <c r="G21" s="34">
        <f t="shared" si="1"/>
        <v>890.75800000000004</v>
      </c>
      <c r="H21" s="33">
        <v>-3.75</v>
      </c>
      <c r="I21" s="34">
        <f t="shared" si="2"/>
        <v>889.06299999999999</v>
      </c>
      <c r="J21" s="33">
        <f t="shared" si="6"/>
        <v>-2.0000000000012128</v>
      </c>
      <c r="K21" s="34"/>
      <c r="L21" s="34"/>
      <c r="M21" s="34"/>
      <c r="N21" s="34">
        <v>890.678</v>
      </c>
      <c r="O21" s="34">
        <f t="shared" si="3"/>
        <v>889.13800000000003</v>
      </c>
      <c r="P21" s="34"/>
      <c r="Q21" s="33"/>
      <c r="R21" s="34"/>
      <c r="S21" s="34"/>
      <c r="T21" s="34"/>
      <c r="U21" s="33">
        <f t="shared" si="7"/>
        <v>-2.0000000000008558</v>
      </c>
      <c r="V21" s="33">
        <v>4.25</v>
      </c>
      <c r="W21" s="34">
        <f t="shared" si="4"/>
        <v>889.053</v>
      </c>
      <c r="X21" s="33">
        <v>4.25</v>
      </c>
      <c r="Y21" s="35">
        <f t="shared" si="5"/>
        <v>890.59299999999996</v>
      </c>
    </row>
    <row r="22" spans="1:25" s="25" customFormat="1" ht="22.5" customHeight="1">
      <c r="A22" s="47">
        <v>22</v>
      </c>
      <c r="B22" s="33">
        <v>-6</v>
      </c>
      <c r="C22" s="37" t="s">
        <v>68</v>
      </c>
      <c r="D22" s="33">
        <v>-6</v>
      </c>
      <c r="E22" s="34">
        <f t="shared" si="0"/>
        <v>890.92600000000004</v>
      </c>
      <c r="F22" s="33">
        <v>-3.75</v>
      </c>
      <c r="G22" s="34">
        <f t="shared" si="1"/>
        <v>890.85800000000006</v>
      </c>
      <c r="H22" s="33">
        <v>-3.75</v>
      </c>
      <c r="I22" s="34">
        <f t="shared" si="2"/>
        <v>889.16300000000001</v>
      </c>
      <c r="J22" s="33">
        <f t="shared" si="6"/>
        <v>-2.0000000000012128</v>
      </c>
      <c r="K22" s="34"/>
      <c r="L22" s="34"/>
      <c r="M22" s="34"/>
      <c r="N22" s="34">
        <v>890.77800000000002</v>
      </c>
      <c r="O22" s="34">
        <f t="shared" si="3"/>
        <v>889.23800000000006</v>
      </c>
      <c r="P22" s="34"/>
      <c r="Q22" s="33"/>
      <c r="R22" s="34"/>
      <c r="S22" s="34"/>
      <c r="T22" s="34"/>
      <c r="U22" s="33">
        <f t="shared" si="7"/>
        <v>-2.0000000000008558</v>
      </c>
      <c r="V22" s="33">
        <v>4.25</v>
      </c>
      <c r="W22" s="34">
        <f t="shared" si="4"/>
        <v>889.15300000000002</v>
      </c>
      <c r="X22" s="33">
        <v>4.25</v>
      </c>
      <c r="Y22" s="35">
        <f t="shared" si="5"/>
        <v>890.69299999999998</v>
      </c>
    </row>
    <row r="23" spans="1:25" s="25" customFormat="1" ht="22.5" customHeight="1">
      <c r="A23" s="47" t="s">
        <v>26</v>
      </c>
      <c r="B23" s="33">
        <v>-6</v>
      </c>
      <c r="C23" s="37" t="s">
        <v>69</v>
      </c>
      <c r="D23" s="33">
        <v>-6</v>
      </c>
      <c r="E23" s="34">
        <f t="shared" si="0"/>
        <v>891.02</v>
      </c>
      <c r="F23" s="33">
        <v>-3.75</v>
      </c>
      <c r="G23" s="34">
        <f t="shared" si="1"/>
        <v>890.952</v>
      </c>
      <c r="H23" s="33">
        <v>-3.75</v>
      </c>
      <c r="I23" s="34">
        <f t="shared" si="2"/>
        <v>889.25699999999995</v>
      </c>
      <c r="J23" s="33">
        <f t="shared" si="6"/>
        <v>-2.0000000000012128</v>
      </c>
      <c r="K23" s="34"/>
      <c r="L23" s="34"/>
      <c r="M23" s="34"/>
      <c r="N23" s="34">
        <v>890.87199999999996</v>
      </c>
      <c r="O23" s="34">
        <f t="shared" si="3"/>
        <v>889.33199999999999</v>
      </c>
      <c r="P23" s="34"/>
      <c r="Q23" s="33"/>
      <c r="R23" s="34"/>
      <c r="S23" s="34"/>
      <c r="T23" s="34"/>
      <c r="U23" s="33">
        <f t="shared" si="7"/>
        <v>-2.0000000000008558</v>
      </c>
      <c r="V23" s="33">
        <v>4.25</v>
      </c>
      <c r="W23" s="34">
        <f t="shared" si="4"/>
        <v>889.24699999999996</v>
      </c>
      <c r="X23" s="33">
        <v>4.25</v>
      </c>
      <c r="Y23" s="35">
        <f t="shared" si="5"/>
        <v>890.78699999999992</v>
      </c>
    </row>
    <row r="24" spans="1:25" s="25" customFormat="1" ht="22.5" customHeight="1">
      <c r="A24" s="47">
        <v>23</v>
      </c>
      <c r="B24" s="33">
        <v>-3.75</v>
      </c>
      <c r="C24" s="34">
        <f>I24+1.54</f>
        <v>890.875</v>
      </c>
      <c r="D24" s="86" t="s">
        <v>28</v>
      </c>
      <c r="E24" s="87"/>
      <c r="F24" s="87"/>
      <c r="G24" s="87"/>
      <c r="H24" s="33">
        <v>-3.75</v>
      </c>
      <c r="I24" s="34">
        <f t="shared" si="2"/>
        <v>889.33500000000004</v>
      </c>
      <c r="J24" s="33">
        <f t="shared" si="6"/>
        <v>-2.0000000000012128</v>
      </c>
      <c r="K24" s="34"/>
      <c r="L24" s="34"/>
      <c r="M24" s="34"/>
      <c r="N24" s="34">
        <v>890.95</v>
      </c>
      <c r="O24" s="34">
        <f t="shared" si="3"/>
        <v>889.41000000000008</v>
      </c>
      <c r="P24" s="34"/>
      <c r="Q24" s="33"/>
      <c r="R24" s="34"/>
      <c r="S24" s="34"/>
      <c r="T24" s="34"/>
      <c r="U24" s="33">
        <f t="shared" si="7"/>
        <v>-2.0000000000008558</v>
      </c>
      <c r="V24" s="33">
        <v>4.25</v>
      </c>
      <c r="W24" s="34">
        <f t="shared" si="4"/>
        <v>889.32500000000005</v>
      </c>
      <c r="X24" s="33">
        <v>4.25</v>
      </c>
      <c r="Y24" s="35">
        <f t="shared" si="5"/>
        <v>890.86500000000001</v>
      </c>
    </row>
    <row r="25" spans="1:25" s="25" customFormat="1" ht="22.5" customHeight="1">
      <c r="A25" s="48" t="s">
        <v>16</v>
      </c>
      <c r="B25" s="33">
        <v>-6</v>
      </c>
      <c r="C25" s="37" t="s">
        <v>70</v>
      </c>
      <c r="D25" s="33">
        <v>-6</v>
      </c>
      <c r="E25" s="34">
        <f t="shared" si="0"/>
        <v>891.27</v>
      </c>
      <c r="F25" s="33">
        <v>-3.75</v>
      </c>
      <c r="G25" s="34">
        <f t="shared" si="1"/>
        <v>891.202</v>
      </c>
      <c r="H25" s="33">
        <v>-3.75</v>
      </c>
      <c r="I25" s="34">
        <f t="shared" si="2"/>
        <v>889.50699999999995</v>
      </c>
      <c r="J25" s="33">
        <f t="shared" si="6"/>
        <v>-2.0000000000012128</v>
      </c>
      <c r="K25" s="34"/>
      <c r="L25" s="34"/>
      <c r="M25" s="34"/>
      <c r="N25" s="34">
        <v>891.12199999999996</v>
      </c>
      <c r="O25" s="34">
        <f t="shared" si="3"/>
        <v>889.58199999999999</v>
      </c>
      <c r="P25" s="34"/>
      <c r="Q25" s="33"/>
      <c r="R25" s="34"/>
      <c r="S25" s="34"/>
      <c r="T25" s="34"/>
      <c r="U25" s="33">
        <f t="shared" si="7"/>
        <v>-2.0000000000008558</v>
      </c>
      <c r="V25" s="33">
        <v>4.25</v>
      </c>
      <c r="W25" s="34">
        <f t="shared" si="4"/>
        <v>889.49699999999996</v>
      </c>
      <c r="X25" s="33">
        <v>4.25</v>
      </c>
      <c r="Y25" s="35">
        <f t="shared" si="5"/>
        <v>891.03699999999992</v>
      </c>
    </row>
    <row r="26" spans="1:25" s="25" customFormat="1" ht="22.5" customHeight="1">
      <c r="A26" s="47">
        <v>25</v>
      </c>
      <c r="B26" s="33">
        <v>-6</v>
      </c>
      <c r="C26" s="37" t="s">
        <v>71</v>
      </c>
      <c r="D26" s="33">
        <v>-6</v>
      </c>
      <c r="E26" s="34">
        <f t="shared" si="0"/>
        <v>891.44200000000001</v>
      </c>
      <c r="F26" s="33">
        <v>-3.75</v>
      </c>
      <c r="G26" s="34">
        <f t="shared" si="1"/>
        <v>891.37400000000002</v>
      </c>
      <c r="H26" s="33">
        <v>-3.75</v>
      </c>
      <c r="I26" s="34">
        <f t="shared" si="2"/>
        <v>889.67899999999997</v>
      </c>
      <c r="J26" s="33">
        <f t="shared" si="6"/>
        <v>-2.0000000000012128</v>
      </c>
      <c r="K26" s="34"/>
      <c r="L26" s="34"/>
      <c r="M26" s="34"/>
      <c r="N26" s="34">
        <v>891.29399999999998</v>
      </c>
      <c r="O26" s="34">
        <f t="shared" si="3"/>
        <v>889.75400000000002</v>
      </c>
      <c r="P26" s="34"/>
      <c r="Q26" s="33"/>
      <c r="R26" s="34"/>
      <c r="S26" s="34"/>
      <c r="T26" s="34"/>
      <c r="U26" s="33">
        <f t="shared" si="7"/>
        <v>-2.0000000000008558</v>
      </c>
      <c r="V26" s="33">
        <v>4.25</v>
      </c>
      <c r="W26" s="34">
        <f t="shared" si="4"/>
        <v>889.66899999999998</v>
      </c>
      <c r="X26" s="33">
        <v>4.25</v>
      </c>
      <c r="Y26" s="35">
        <f t="shared" si="5"/>
        <v>891.20899999999995</v>
      </c>
    </row>
    <row r="27" spans="1:25" s="25" customFormat="1" ht="22.5" customHeight="1">
      <c r="A27" s="47">
        <v>26</v>
      </c>
      <c r="B27" s="33">
        <v>-6</v>
      </c>
      <c r="C27" s="37" t="s">
        <v>72</v>
      </c>
      <c r="D27" s="33">
        <v>-6</v>
      </c>
      <c r="E27" s="34">
        <f t="shared" si="0"/>
        <v>891.61400000000003</v>
      </c>
      <c r="F27" s="33">
        <v>-3.75</v>
      </c>
      <c r="G27" s="34">
        <f t="shared" si="1"/>
        <v>891.54600000000005</v>
      </c>
      <c r="H27" s="33">
        <v>-3.75</v>
      </c>
      <c r="I27" s="34">
        <f t="shared" si="2"/>
        <v>889.851</v>
      </c>
      <c r="J27" s="33">
        <f t="shared" si="6"/>
        <v>-2.0000000000012128</v>
      </c>
      <c r="K27" s="34"/>
      <c r="L27" s="34"/>
      <c r="M27" s="34"/>
      <c r="N27" s="34">
        <v>891.46600000000001</v>
      </c>
      <c r="O27" s="34">
        <f t="shared" si="3"/>
        <v>889.92600000000004</v>
      </c>
      <c r="P27" s="34"/>
      <c r="Q27" s="33"/>
      <c r="R27" s="34"/>
      <c r="S27" s="34"/>
      <c r="T27" s="34"/>
      <c r="U27" s="33">
        <f t="shared" si="7"/>
        <v>-2.0000000000008558</v>
      </c>
      <c r="V27" s="33">
        <v>4.25</v>
      </c>
      <c r="W27" s="34">
        <f t="shared" si="4"/>
        <v>889.84100000000001</v>
      </c>
      <c r="X27" s="33">
        <v>4.25</v>
      </c>
      <c r="Y27" s="35">
        <f t="shared" si="5"/>
        <v>891.38099999999997</v>
      </c>
    </row>
    <row r="28" spans="1:25" s="25" customFormat="1" ht="22.5" customHeight="1">
      <c r="A28" s="48" t="s">
        <v>17</v>
      </c>
      <c r="B28" s="33">
        <v>-6</v>
      </c>
      <c r="C28" s="37" t="s">
        <v>73</v>
      </c>
      <c r="D28" s="33">
        <v>-6</v>
      </c>
      <c r="E28" s="34">
        <f t="shared" si="0"/>
        <v>891.78600000000006</v>
      </c>
      <c r="F28" s="33">
        <v>-3.75</v>
      </c>
      <c r="G28" s="34">
        <f t="shared" si="1"/>
        <v>891.71800000000007</v>
      </c>
      <c r="H28" s="33">
        <v>-3.75</v>
      </c>
      <c r="I28" s="34">
        <f t="shared" si="2"/>
        <v>890.02300000000002</v>
      </c>
      <c r="J28" s="33">
        <f t="shared" si="6"/>
        <v>-2.0000000000012128</v>
      </c>
      <c r="K28" s="34"/>
      <c r="L28" s="34"/>
      <c r="M28" s="34"/>
      <c r="N28" s="34">
        <v>891.63800000000003</v>
      </c>
      <c r="O28" s="34">
        <f t="shared" si="3"/>
        <v>890.09800000000007</v>
      </c>
      <c r="P28" s="34"/>
      <c r="Q28" s="33"/>
      <c r="R28" s="34"/>
      <c r="S28" s="34"/>
      <c r="T28" s="34"/>
      <c r="U28" s="33">
        <f t="shared" si="7"/>
        <v>-2.0000000000008558</v>
      </c>
      <c r="V28" s="33">
        <v>4.25</v>
      </c>
      <c r="W28" s="34">
        <f t="shared" si="4"/>
        <v>890.01300000000003</v>
      </c>
      <c r="X28" s="33">
        <v>4.25</v>
      </c>
      <c r="Y28" s="35">
        <f t="shared" si="5"/>
        <v>891.553</v>
      </c>
    </row>
    <row r="29" spans="1:25" s="25" customFormat="1" ht="22.5" customHeight="1">
      <c r="A29" s="47">
        <v>28</v>
      </c>
      <c r="B29" s="33">
        <v>-6</v>
      </c>
      <c r="C29" s="37" t="s">
        <v>74</v>
      </c>
      <c r="D29" s="33">
        <v>-6</v>
      </c>
      <c r="E29" s="34">
        <f t="shared" si="0"/>
        <v>891.95799999999997</v>
      </c>
      <c r="F29" s="33">
        <v>-3.75</v>
      </c>
      <c r="G29" s="34">
        <f t="shared" si="1"/>
        <v>891.89</v>
      </c>
      <c r="H29" s="33">
        <v>-3.75</v>
      </c>
      <c r="I29" s="34">
        <f t="shared" si="2"/>
        <v>890.19499999999994</v>
      </c>
      <c r="J29" s="33">
        <f t="shared" si="6"/>
        <v>-2.0000000000012128</v>
      </c>
      <c r="K29" s="34"/>
      <c r="L29" s="34"/>
      <c r="M29" s="34"/>
      <c r="N29" s="34">
        <v>891.81</v>
      </c>
      <c r="O29" s="34">
        <f t="shared" si="3"/>
        <v>890.27</v>
      </c>
      <c r="P29" s="34"/>
      <c r="Q29" s="33"/>
      <c r="R29" s="34"/>
      <c r="S29" s="34"/>
      <c r="T29" s="34"/>
      <c r="U29" s="33">
        <f t="shared" si="7"/>
        <v>-2.0000000000008558</v>
      </c>
      <c r="V29" s="33">
        <v>4.25</v>
      </c>
      <c r="W29" s="34">
        <f t="shared" si="4"/>
        <v>890.18499999999995</v>
      </c>
      <c r="X29" s="33">
        <v>4.25</v>
      </c>
      <c r="Y29" s="35">
        <f t="shared" si="5"/>
        <v>891.72499999999991</v>
      </c>
    </row>
    <row r="30" spans="1:25" s="25" customFormat="1" ht="22.5" customHeight="1">
      <c r="A30" s="47">
        <v>29</v>
      </c>
      <c r="B30" s="33">
        <v>-6</v>
      </c>
      <c r="C30" s="37" t="s">
        <v>75</v>
      </c>
      <c r="D30" s="33">
        <v>-6</v>
      </c>
      <c r="E30" s="34">
        <f t="shared" si="0"/>
        <v>892.08699999999999</v>
      </c>
      <c r="F30" s="33">
        <v>-3.75</v>
      </c>
      <c r="G30" s="34">
        <f t="shared" si="1"/>
        <v>892.01900000000001</v>
      </c>
      <c r="H30" s="33">
        <v>-3.75</v>
      </c>
      <c r="I30" s="34">
        <f t="shared" si="2"/>
        <v>890.32399999999996</v>
      </c>
      <c r="J30" s="33">
        <f t="shared" si="6"/>
        <v>-2.0000000000012128</v>
      </c>
      <c r="K30" s="34"/>
      <c r="L30" s="34"/>
      <c r="M30" s="34"/>
      <c r="N30" s="34">
        <v>891.93899999999996</v>
      </c>
      <c r="O30" s="34">
        <f t="shared" si="3"/>
        <v>890.399</v>
      </c>
      <c r="P30" s="34"/>
      <c r="Q30" s="33"/>
      <c r="R30" s="34"/>
      <c r="S30" s="34"/>
      <c r="T30" s="34"/>
      <c r="U30" s="33">
        <f t="shared" si="7"/>
        <v>-2.0000000000008558</v>
      </c>
      <c r="V30" s="33">
        <v>4.25</v>
      </c>
      <c r="W30" s="34">
        <f t="shared" si="4"/>
        <v>890.31399999999996</v>
      </c>
      <c r="X30" s="33">
        <v>4.25</v>
      </c>
      <c r="Y30" s="35">
        <f t="shared" si="5"/>
        <v>891.85399999999993</v>
      </c>
    </row>
    <row r="31" spans="1:25" s="25" customFormat="1" ht="22.5" customHeight="1">
      <c r="A31" s="48" t="s">
        <v>18</v>
      </c>
      <c r="B31" s="33">
        <v>-6</v>
      </c>
      <c r="C31" s="37" t="s">
        <v>76</v>
      </c>
      <c r="D31" s="33">
        <v>-6</v>
      </c>
      <c r="E31" s="34">
        <f t="shared" si="0"/>
        <v>892.06400000000008</v>
      </c>
      <c r="F31" s="33">
        <v>-3.75</v>
      </c>
      <c r="G31" s="34">
        <f t="shared" si="1"/>
        <v>891.99600000000009</v>
      </c>
      <c r="H31" s="33">
        <v>-3.75</v>
      </c>
      <c r="I31" s="34">
        <f t="shared" si="2"/>
        <v>890.30100000000004</v>
      </c>
      <c r="J31" s="33">
        <f t="shared" si="6"/>
        <v>-2.0000000000012128</v>
      </c>
      <c r="K31" s="34"/>
      <c r="L31" s="34"/>
      <c r="M31" s="34"/>
      <c r="N31" s="34">
        <v>891.91600000000005</v>
      </c>
      <c r="O31" s="34">
        <f t="shared" si="3"/>
        <v>890.37600000000009</v>
      </c>
      <c r="P31" s="34"/>
      <c r="Q31" s="33"/>
      <c r="R31" s="34"/>
      <c r="S31" s="34"/>
      <c r="T31" s="34"/>
      <c r="U31" s="33">
        <f t="shared" si="7"/>
        <v>-2.0000000000008558</v>
      </c>
      <c r="V31" s="33">
        <v>4.25</v>
      </c>
      <c r="W31" s="34">
        <f t="shared" si="4"/>
        <v>890.29100000000005</v>
      </c>
      <c r="X31" s="33">
        <v>4.25</v>
      </c>
      <c r="Y31" s="35">
        <f t="shared" si="5"/>
        <v>891.83100000000002</v>
      </c>
    </row>
    <row r="32" spans="1:25" s="25" customFormat="1" ht="22.5" customHeight="1">
      <c r="A32" s="47">
        <v>31</v>
      </c>
      <c r="B32" s="33">
        <v>-6</v>
      </c>
      <c r="C32" s="37" t="s">
        <v>77</v>
      </c>
      <c r="D32" s="33">
        <v>-6</v>
      </c>
      <c r="E32" s="34">
        <f t="shared" si="0"/>
        <v>891.88700000000006</v>
      </c>
      <c r="F32" s="33">
        <v>-3.75</v>
      </c>
      <c r="G32" s="34">
        <f t="shared" si="1"/>
        <v>891.81900000000007</v>
      </c>
      <c r="H32" s="33">
        <v>-3.75</v>
      </c>
      <c r="I32" s="34">
        <f t="shared" si="2"/>
        <v>890.12400000000002</v>
      </c>
      <c r="J32" s="33">
        <f t="shared" si="6"/>
        <v>-2.0000000000012128</v>
      </c>
      <c r="K32" s="34"/>
      <c r="L32" s="34"/>
      <c r="M32" s="34"/>
      <c r="N32" s="34">
        <v>891.73900000000003</v>
      </c>
      <c r="O32" s="34">
        <f t="shared" si="3"/>
        <v>890.19900000000007</v>
      </c>
      <c r="P32" s="34"/>
      <c r="Q32" s="33"/>
      <c r="R32" s="34"/>
      <c r="S32" s="34"/>
      <c r="T32" s="34"/>
      <c r="U32" s="33">
        <f t="shared" si="7"/>
        <v>-2.0000000000008558</v>
      </c>
      <c r="V32" s="33">
        <v>4.25</v>
      </c>
      <c r="W32" s="34">
        <f t="shared" si="4"/>
        <v>890.11400000000003</v>
      </c>
      <c r="X32" s="33">
        <v>4.25</v>
      </c>
      <c r="Y32" s="35">
        <f t="shared" si="5"/>
        <v>891.654</v>
      </c>
    </row>
    <row r="33" spans="1:25" s="25" customFormat="1" ht="22.5" customHeight="1">
      <c r="A33" s="47">
        <v>32</v>
      </c>
      <c r="B33" s="33">
        <v>-6</v>
      </c>
      <c r="C33" s="37" t="s">
        <v>78</v>
      </c>
      <c r="D33" s="33">
        <v>-6</v>
      </c>
      <c r="E33" s="34">
        <f t="shared" si="0"/>
        <v>891.59699999999998</v>
      </c>
      <c r="F33" s="33">
        <v>-3.75</v>
      </c>
      <c r="G33" s="34">
        <f t="shared" si="1"/>
        <v>891.529</v>
      </c>
      <c r="H33" s="33">
        <v>-3.75</v>
      </c>
      <c r="I33" s="34">
        <f t="shared" si="2"/>
        <v>889.83399999999995</v>
      </c>
      <c r="J33" s="33">
        <f t="shared" si="6"/>
        <v>-2.0000000000012128</v>
      </c>
      <c r="K33" s="34"/>
      <c r="L33" s="34"/>
      <c r="M33" s="34"/>
      <c r="N33" s="34">
        <v>891.44899999999996</v>
      </c>
      <c r="O33" s="34">
        <f t="shared" si="3"/>
        <v>889.90899999999999</v>
      </c>
      <c r="P33" s="34"/>
      <c r="Q33" s="33"/>
      <c r="R33" s="34"/>
      <c r="S33" s="34"/>
      <c r="T33" s="34"/>
      <c r="U33" s="33">
        <f t="shared" si="7"/>
        <v>-2.0000000000008558</v>
      </c>
      <c r="V33" s="33">
        <v>4.25</v>
      </c>
      <c r="W33" s="34">
        <f t="shared" si="4"/>
        <v>889.82399999999996</v>
      </c>
      <c r="X33" s="33">
        <v>4.25</v>
      </c>
      <c r="Y33" s="35">
        <f t="shared" si="5"/>
        <v>891.36399999999992</v>
      </c>
    </row>
    <row r="34" spans="1:25" s="25" customFormat="1" ht="22.5" customHeight="1">
      <c r="A34" s="48" t="s">
        <v>19</v>
      </c>
      <c r="B34" s="33">
        <v>-6</v>
      </c>
      <c r="C34" s="37" t="s">
        <v>79</v>
      </c>
      <c r="D34" s="33">
        <v>-6</v>
      </c>
      <c r="E34" s="34">
        <f t="shared" si="0"/>
        <v>891.303</v>
      </c>
      <c r="F34" s="33">
        <v>-3.75</v>
      </c>
      <c r="G34" s="34">
        <f t="shared" si="1"/>
        <v>891.23500000000001</v>
      </c>
      <c r="H34" s="33">
        <v>-3.75</v>
      </c>
      <c r="I34" s="34">
        <f t="shared" si="2"/>
        <v>889.54</v>
      </c>
      <c r="J34" s="33">
        <f t="shared" si="6"/>
        <v>-2.0000000000012128</v>
      </c>
      <c r="K34" s="34"/>
      <c r="L34" s="34"/>
      <c r="M34" s="34"/>
      <c r="N34" s="34">
        <v>891.15499999999997</v>
      </c>
      <c r="O34" s="34">
        <f t="shared" si="3"/>
        <v>889.61500000000001</v>
      </c>
      <c r="P34" s="34"/>
      <c r="Q34" s="33"/>
      <c r="R34" s="34"/>
      <c r="S34" s="34"/>
      <c r="T34" s="34"/>
      <c r="U34" s="33">
        <f t="shared" si="7"/>
        <v>-2.0000000000008558</v>
      </c>
      <c r="V34" s="33">
        <v>4.25</v>
      </c>
      <c r="W34" s="34">
        <f t="shared" si="4"/>
        <v>889.53</v>
      </c>
      <c r="X34" s="33">
        <v>4.25</v>
      </c>
      <c r="Y34" s="35">
        <f t="shared" si="5"/>
        <v>891.06999999999994</v>
      </c>
    </row>
    <row r="35" spans="1:25" s="25" customFormat="1" ht="22.5" customHeight="1">
      <c r="A35" s="47">
        <v>34</v>
      </c>
      <c r="B35" s="33">
        <v>-6</v>
      </c>
      <c r="C35" s="37" t="s">
        <v>80</v>
      </c>
      <c r="D35" s="33">
        <v>-6</v>
      </c>
      <c r="E35" s="34">
        <f t="shared" si="0"/>
        <v>891.00900000000001</v>
      </c>
      <c r="F35" s="33">
        <v>-3.75</v>
      </c>
      <c r="G35" s="34">
        <f t="shared" si="1"/>
        <v>890.94100000000003</v>
      </c>
      <c r="H35" s="33">
        <v>-3.75</v>
      </c>
      <c r="I35" s="34">
        <f t="shared" si="2"/>
        <v>889.24599999999998</v>
      </c>
      <c r="J35" s="33">
        <f t="shared" si="6"/>
        <v>-2.0000000000012128</v>
      </c>
      <c r="K35" s="34"/>
      <c r="L35" s="34"/>
      <c r="M35" s="34"/>
      <c r="N35" s="34">
        <v>890.86099999999999</v>
      </c>
      <c r="O35" s="34">
        <f t="shared" si="3"/>
        <v>889.32100000000003</v>
      </c>
      <c r="P35" s="34"/>
      <c r="Q35" s="33"/>
      <c r="R35" s="34"/>
      <c r="S35" s="34"/>
      <c r="T35" s="34"/>
      <c r="U35" s="33">
        <f t="shared" si="7"/>
        <v>-2.0000000000008558</v>
      </c>
      <c r="V35" s="33">
        <v>4.25</v>
      </c>
      <c r="W35" s="34">
        <f t="shared" si="4"/>
        <v>889.23599999999999</v>
      </c>
      <c r="X35" s="33">
        <v>4.25</v>
      </c>
      <c r="Y35" s="35">
        <f t="shared" si="5"/>
        <v>890.77599999999995</v>
      </c>
    </row>
    <row r="36" spans="1:25" s="25" customFormat="1" ht="22.5" customHeight="1">
      <c r="A36" s="47">
        <v>35</v>
      </c>
      <c r="B36" s="33">
        <v>-6</v>
      </c>
      <c r="C36" s="37" t="s">
        <v>81</v>
      </c>
      <c r="D36" s="33">
        <v>-6</v>
      </c>
      <c r="E36" s="34">
        <f t="shared" si="0"/>
        <v>890.48099999999999</v>
      </c>
      <c r="F36" s="33">
        <v>-3.75</v>
      </c>
      <c r="G36" s="34">
        <f t="shared" si="1"/>
        <v>890.41300000000001</v>
      </c>
      <c r="H36" s="33">
        <v>-3.75</v>
      </c>
      <c r="I36" s="34">
        <f t="shared" si="2"/>
        <v>888.71799999999996</v>
      </c>
      <c r="J36" s="33">
        <f t="shared" si="6"/>
        <v>-2.0000000000012128</v>
      </c>
      <c r="K36" s="34"/>
      <c r="L36" s="34"/>
      <c r="M36" s="34"/>
      <c r="N36" s="34">
        <v>890.33299999999997</v>
      </c>
      <c r="O36" s="34">
        <f t="shared" si="3"/>
        <v>888.79300000000001</v>
      </c>
      <c r="P36" s="34"/>
      <c r="Q36" s="33"/>
      <c r="R36" s="34"/>
      <c r="S36" s="34"/>
      <c r="T36" s="34"/>
      <c r="U36" s="33">
        <f t="shared" si="7"/>
        <v>-2.0000000000008558</v>
      </c>
      <c r="V36" s="33">
        <v>4.25</v>
      </c>
      <c r="W36" s="34">
        <f t="shared" si="4"/>
        <v>888.70799999999997</v>
      </c>
      <c r="X36" s="33">
        <v>4.25</v>
      </c>
      <c r="Y36" s="35">
        <f t="shared" si="5"/>
        <v>890.24799999999993</v>
      </c>
    </row>
    <row r="37" spans="1:25" s="25" customFormat="1" ht="22.5" customHeight="1">
      <c r="A37" s="48" t="s">
        <v>20</v>
      </c>
      <c r="B37" s="33">
        <v>-6</v>
      </c>
      <c r="C37" s="37" t="s">
        <v>82</v>
      </c>
      <c r="D37" s="33">
        <v>-6</v>
      </c>
      <c r="E37" s="34">
        <f t="shared" si="0"/>
        <v>889.58500000000004</v>
      </c>
      <c r="F37" s="33">
        <v>-3.75</v>
      </c>
      <c r="G37" s="34">
        <f t="shared" si="1"/>
        <v>889.51700000000005</v>
      </c>
      <c r="H37" s="33">
        <v>-3.75</v>
      </c>
      <c r="I37" s="34">
        <f t="shared" si="2"/>
        <v>887.822</v>
      </c>
      <c r="J37" s="33">
        <f t="shared" si="6"/>
        <v>-2.0000000000012128</v>
      </c>
      <c r="K37" s="34"/>
      <c r="L37" s="34"/>
      <c r="M37" s="34"/>
      <c r="N37" s="34">
        <v>889.43700000000001</v>
      </c>
      <c r="O37" s="34">
        <f t="shared" si="3"/>
        <v>887.89700000000005</v>
      </c>
      <c r="P37" s="34"/>
      <c r="Q37" s="33"/>
      <c r="R37" s="34"/>
      <c r="S37" s="34"/>
      <c r="T37" s="34"/>
      <c r="U37" s="33">
        <f t="shared" si="7"/>
        <v>-2.0000000000008558</v>
      </c>
      <c r="V37" s="33">
        <v>4.25</v>
      </c>
      <c r="W37" s="34">
        <f t="shared" si="4"/>
        <v>887.81200000000001</v>
      </c>
      <c r="X37" s="33">
        <v>4.25</v>
      </c>
      <c r="Y37" s="35">
        <f t="shared" si="5"/>
        <v>889.35199999999998</v>
      </c>
    </row>
    <row r="38" spans="1:25" s="25" customFormat="1" ht="22.5" customHeight="1">
      <c r="A38" s="47">
        <v>37</v>
      </c>
      <c r="B38" s="33">
        <v>-6</v>
      </c>
      <c r="C38" s="37" t="s">
        <v>83</v>
      </c>
      <c r="D38" s="33">
        <v>-6</v>
      </c>
      <c r="E38" s="34">
        <f t="shared" si="0"/>
        <v>888.91600000000005</v>
      </c>
      <c r="F38" s="33">
        <v>-3.75</v>
      </c>
      <c r="G38" s="34">
        <f t="shared" si="1"/>
        <v>888.84800000000007</v>
      </c>
      <c r="H38" s="33">
        <v>-3.75</v>
      </c>
      <c r="I38" s="34">
        <f t="shared" si="2"/>
        <v>887.15300000000002</v>
      </c>
      <c r="J38" s="33">
        <f t="shared" si="6"/>
        <v>-2.0000000000012128</v>
      </c>
      <c r="K38" s="34"/>
      <c r="L38" s="34"/>
      <c r="M38" s="34"/>
      <c r="N38" s="34">
        <v>888.76800000000003</v>
      </c>
      <c r="O38" s="34">
        <f t="shared" si="3"/>
        <v>887.22800000000007</v>
      </c>
      <c r="P38" s="34"/>
      <c r="Q38" s="33"/>
      <c r="R38" s="34"/>
      <c r="S38" s="34"/>
      <c r="T38" s="34"/>
      <c r="U38" s="33">
        <f t="shared" si="7"/>
        <v>-2.0000000000008558</v>
      </c>
      <c r="V38" s="33">
        <v>4.25</v>
      </c>
      <c r="W38" s="34">
        <f t="shared" si="4"/>
        <v>887.14300000000003</v>
      </c>
      <c r="X38" s="33">
        <v>4.25</v>
      </c>
      <c r="Y38" s="35">
        <f t="shared" si="5"/>
        <v>888.68299999999999</v>
      </c>
    </row>
    <row r="39" spans="1:25" s="25" customFormat="1" ht="22.5" customHeight="1">
      <c r="A39" s="47">
        <v>38</v>
      </c>
      <c r="B39" s="33">
        <v>-6</v>
      </c>
      <c r="C39" s="37" t="s">
        <v>84</v>
      </c>
      <c r="D39" s="33">
        <v>-6</v>
      </c>
      <c r="E39" s="34">
        <f t="shared" si="0"/>
        <v>888.53300000000002</v>
      </c>
      <c r="F39" s="33">
        <v>-3.75</v>
      </c>
      <c r="G39" s="34">
        <f t="shared" si="1"/>
        <v>888.46500000000003</v>
      </c>
      <c r="H39" s="33">
        <v>-3.75</v>
      </c>
      <c r="I39" s="34">
        <f t="shared" si="2"/>
        <v>886.77</v>
      </c>
      <c r="J39" s="33">
        <f t="shared" si="6"/>
        <v>-2.0000000000012128</v>
      </c>
      <c r="K39" s="34"/>
      <c r="L39" s="34"/>
      <c r="M39" s="34"/>
      <c r="N39" s="34">
        <v>888.38499999999999</v>
      </c>
      <c r="O39" s="34">
        <f t="shared" si="3"/>
        <v>886.84500000000003</v>
      </c>
      <c r="P39" s="34"/>
      <c r="Q39" s="33"/>
      <c r="R39" s="34"/>
      <c r="S39" s="34"/>
      <c r="T39" s="34"/>
      <c r="U39" s="33">
        <f t="shared" si="7"/>
        <v>-2.0000000000008558</v>
      </c>
      <c r="V39" s="33">
        <v>4.25</v>
      </c>
      <c r="W39" s="34">
        <f t="shared" si="4"/>
        <v>886.76</v>
      </c>
      <c r="X39" s="33">
        <v>4.25</v>
      </c>
      <c r="Y39" s="35">
        <f t="shared" si="5"/>
        <v>888.3</v>
      </c>
    </row>
    <row r="40" spans="1:25" s="25" customFormat="1" ht="22.5" customHeight="1">
      <c r="A40" s="48" t="s">
        <v>21</v>
      </c>
      <c r="B40" s="33">
        <v>-6</v>
      </c>
      <c r="C40" s="37" t="s">
        <v>85</v>
      </c>
      <c r="D40" s="33">
        <v>-6</v>
      </c>
      <c r="E40" s="34">
        <f t="shared" si="0"/>
        <v>888.19100000000003</v>
      </c>
      <c r="F40" s="33">
        <v>-3.75</v>
      </c>
      <c r="G40" s="34">
        <f t="shared" si="1"/>
        <v>888.12300000000005</v>
      </c>
      <c r="H40" s="33">
        <v>-3.75</v>
      </c>
      <c r="I40" s="34">
        <f t="shared" si="2"/>
        <v>886.428</v>
      </c>
      <c r="J40" s="33">
        <f t="shared" si="6"/>
        <v>-2.0000000000012128</v>
      </c>
      <c r="K40" s="34"/>
      <c r="L40" s="34"/>
      <c r="M40" s="34"/>
      <c r="N40" s="34">
        <v>888.04300000000001</v>
      </c>
      <c r="O40" s="34">
        <f t="shared" si="3"/>
        <v>886.50300000000004</v>
      </c>
      <c r="P40" s="34"/>
      <c r="Q40" s="33"/>
      <c r="R40" s="34"/>
      <c r="S40" s="34"/>
      <c r="T40" s="34"/>
      <c r="U40" s="33">
        <f t="shared" si="7"/>
        <v>-2.0000000000008558</v>
      </c>
      <c r="V40" s="33">
        <v>4.25</v>
      </c>
      <c r="W40" s="34">
        <f t="shared" si="4"/>
        <v>886.41800000000001</v>
      </c>
      <c r="X40" s="33">
        <v>4.25</v>
      </c>
      <c r="Y40" s="35">
        <f t="shared" si="5"/>
        <v>887.95799999999997</v>
      </c>
    </row>
    <row r="41" spans="1:25" s="25" customFormat="1" ht="22.5" customHeight="1">
      <c r="A41" s="47">
        <v>40</v>
      </c>
      <c r="B41" s="33">
        <v>-6</v>
      </c>
      <c r="C41" s="37" t="s">
        <v>86</v>
      </c>
      <c r="D41" s="33">
        <v>-6</v>
      </c>
      <c r="E41" s="34">
        <f t="shared" si="0"/>
        <v>887.84900000000005</v>
      </c>
      <c r="F41" s="33">
        <v>-3.75</v>
      </c>
      <c r="G41" s="34">
        <f t="shared" si="1"/>
        <v>887.78100000000006</v>
      </c>
      <c r="H41" s="33">
        <v>-3.75</v>
      </c>
      <c r="I41" s="34">
        <f t="shared" si="2"/>
        <v>886.08600000000001</v>
      </c>
      <c r="J41" s="33">
        <f t="shared" si="6"/>
        <v>-2.0000000000012128</v>
      </c>
      <c r="K41" s="34"/>
      <c r="L41" s="34"/>
      <c r="M41" s="34"/>
      <c r="N41" s="34">
        <v>887.70100000000002</v>
      </c>
      <c r="O41" s="34">
        <f t="shared" si="3"/>
        <v>886.16100000000006</v>
      </c>
      <c r="P41" s="34"/>
      <c r="Q41" s="33"/>
      <c r="R41" s="34"/>
      <c r="S41" s="34"/>
      <c r="T41" s="34"/>
      <c r="U41" s="33">
        <f t="shared" si="7"/>
        <v>-2.0000000000008558</v>
      </c>
      <c r="V41" s="33">
        <v>4.25</v>
      </c>
      <c r="W41" s="34">
        <f t="shared" si="4"/>
        <v>886.07600000000002</v>
      </c>
      <c r="X41" s="33">
        <v>4.25</v>
      </c>
      <c r="Y41" s="35">
        <f t="shared" si="5"/>
        <v>887.61599999999999</v>
      </c>
    </row>
    <row r="42" spans="1:25" s="25" customFormat="1" ht="22.5" customHeight="1">
      <c r="A42" s="47">
        <v>41</v>
      </c>
      <c r="B42" s="33">
        <v>-6</v>
      </c>
      <c r="C42" s="37" t="s">
        <v>87</v>
      </c>
      <c r="D42" s="33">
        <v>-6</v>
      </c>
      <c r="E42" s="34">
        <f t="shared" si="0"/>
        <v>887.69299999999998</v>
      </c>
      <c r="F42" s="33">
        <v>-3.75</v>
      </c>
      <c r="G42" s="34">
        <f t="shared" si="1"/>
        <v>887.625</v>
      </c>
      <c r="H42" s="33">
        <v>-3.75</v>
      </c>
      <c r="I42" s="34">
        <f t="shared" si="2"/>
        <v>885.93</v>
      </c>
      <c r="J42" s="33">
        <f t="shared" si="6"/>
        <v>-2.0000000000012128</v>
      </c>
      <c r="K42" s="34"/>
      <c r="L42" s="34"/>
      <c r="M42" s="34"/>
      <c r="N42" s="34">
        <v>887.54499999999996</v>
      </c>
      <c r="O42" s="34">
        <f t="shared" si="3"/>
        <v>886.005</v>
      </c>
      <c r="P42" s="34"/>
      <c r="Q42" s="33"/>
      <c r="R42" s="34"/>
      <c r="S42" s="34"/>
      <c r="T42" s="34"/>
      <c r="U42" s="33">
        <f t="shared" si="7"/>
        <v>-2.0000000000008558</v>
      </c>
      <c r="V42" s="33">
        <v>4.25</v>
      </c>
      <c r="W42" s="34">
        <f t="shared" si="4"/>
        <v>885.92</v>
      </c>
      <c r="X42" s="33">
        <v>4.25</v>
      </c>
      <c r="Y42" s="35">
        <f t="shared" si="5"/>
        <v>887.45999999999992</v>
      </c>
    </row>
    <row r="43" spans="1:25" s="25" customFormat="1" ht="22.5" customHeight="1">
      <c r="A43" s="48" t="s">
        <v>27</v>
      </c>
      <c r="B43" s="33">
        <v>-6</v>
      </c>
      <c r="C43" s="37" t="s">
        <v>88</v>
      </c>
      <c r="D43" s="33">
        <v>-6</v>
      </c>
      <c r="E43" s="34">
        <f t="shared" si="0"/>
        <v>887.74099999999999</v>
      </c>
      <c r="F43" s="33">
        <v>-3.75</v>
      </c>
      <c r="G43" s="34">
        <f t="shared" si="1"/>
        <v>887.673</v>
      </c>
      <c r="H43" s="33">
        <v>-3.75</v>
      </c>
      <c r="I43" s="34">
        <f t="shared" si="2"/>
        <v>885.97799999999995</v>
      </c>
      <c r="J43" s="33">
        <f t="shared" si="6"/>
        <v>-2.0000000000012128</v>
      </c>
      <c r="K43" s="34"/>
      <c r="L43" s="34"/>
      <c r="M43" s="34"/>
      <c r="N43" s="34">
        <v>887.59299999999996</v>
      </c>
      <c r="O43" s="34">
        <f t="shared" si="3"/>
        <v>886.053</v>
      </c>
      <c r="P43" s="34"/>
      <c r="Q43" s="33"/>
      <c r="R43" s="34"/>
      <c r="S43" s="34"/>
      <c r="T43" s="34"/>
      <c r="U43" s="33">
        <f t="shared" si="7"/>
        <v>-2.0000000000008558</v>
      </c>
      <c r="V43" s="33">
        <v>4.25</v>
      </c>
      <c r="W43" s="34">
        <f t="shared" si="4"/>
        <v>885.96799999999996</v>
      </c>
      <c r="X43" s="33">
        <v>4.25</v>
      </c>
      <c r="Y43" s="35">
        <f t="shared" si="5"/>
        <v>887.50799999999992</v>
      </c>
    </row>
    <row r="44" spans="1:25" s="25" customFormat="1" ht="22.5" customHeight="1">
      <c r="A44" s="47">
        <v>42</v>
      </c>
      <c r="B44" s="33">
        <v>-3.75</v>
      </c>
      <c r="C44" s="34">
        <f>I44+1.54</f>
        <v>887.68799999999999</v>
      </c>
      <c r="D44" s="86" t="s">
        <v>28</v>
      </c>
      <c r="E44" s="87"/>
      <c r="F44" s="87"/>
      <c r="G44" s="87"/>
      <c r="H44" s="33">
        <v>-3.75</v>
      </c>
      <c r="I44" s="34">
        <f t="shared" si="2"/>
        <v>886.14800000000002</v>
      </c>
      <c r="J44" s="33">
        <f t="shared" si="6"/>
        <v>-2.0000000000012128</v>
      </c>
      <c r="K44" s="34"/>
      <c r="L44" s="34"/>
      <c r="M44" s="34"/>
      <c r="N44" s="34">
        <v>887.76300000000003</v>
      </c>
      <c r="O44" s="34">
        <f t="shared" si="3"/>
        <v>886.22300000000007</v>
      </c>
      <c r="P44" s="34"/>
      <c r="Q44" s="33"/>
      <c r="R44" s="34"/>
      <c r="S44" s="34"/>
      <c r="T44" s="34"/>
      <c r="U44" s="33">
        <f t="shared" si="7"/>
        <v>-2.0000000000008558</v>
      </c>
      <c r="V44" s="33">
        <v>4.25</v>
      </c>
      <c r="W44" s="34">
        <f t="shared" si="4"/>
        <v>886.13800000000003</v>
      </c>
      <c r="X44" s="33">
        <v>4.25</v>
      </c>
      <c r="Y44" s="35">
        <f t="shared" si="5"/>
        <v>887.678</v>
      </c>
    </row>
    <row r="45" spans="1:25" s="25" customFormat="1" ht="22.5" customHeight="1">
      <c r="A45" s="47">
        <v>43</v>
      </c>
      <c r="B45" s="33">
        <v>-6</v>
      </c>
      <c r="C45" s="37" t="s">
        <v>89</v>
      </c>
      <c r="D45" s="33">
        <v>-6</v>
      </c>
      <c r="E45" s="34">
        <f t="shared" si="0"/>
        <v>888.2360000000001</v>
      </c>
      <c r="F45" s="33">
        <v>-7.25</v>
      </c>
      <c r="G45" s="34">
        <f t="shared" si="1"/>
        <v>888.16800000000012</v>
      </c>
      <c r="H45" s="33">
        <v>-7.25</v>
      </c>
      <c r="I45" s="34">
        <f>O45-0.145</f>
        <v>886.47300000000007</v>
      </c>
      <c r="J45" s="33">
        <f t="shared" si="6"/>
        <v>-1.9999999999997491</v>
      </c>
      <c r="K45" s="34"/>
      <c r="L45" s="34"/>
      <c r="M45" s="34"/>
      <c r="N45" s="34">
        <v>888.15800000000002</v>
      </c>
      <c r="O45" s="34">
        <f t="shared" si="3"/>
        <v>886.61800000000005</v>
      </c>
      <c r="P45" s="34"/>
      <c r="Q45" s="33"/>
      <c r="R45" s="34"/>
      <c r="S45" s="34"/>
      <c r="T45" s="34"/>
      <c r="U45" s="33">
        <f t="shared" si="7"/>
        <v>-2.0000000000008558</v>
      </c>
      <c r="V45" s="33">
        <v>4.25</v>
      </c>
      <c r="W45" s="34">
        <f t="shared" si="4"/>
        <v>886.53300000000002</v>
      </c>
      <c r="X45" s="33">
        <v>4.25</v>
      </c>
      <c r="Y45" s="35">
        <f t="shared" si="5"/>
        <v>888.07299999999998</v>
      </c>
    </row>
    <row r="46" spans="1:25" s="25" customFormat="1" ht="22.5" customHeight="1" thickBot="1">
      <c r="A46" s="49" t="s">
        <v>22</v>
      </c>
      <c r="B46" s="50">
        <v>-6</v>
      </c>
      <c r="C46" s="51" t="s">
        <v>90</v>
      </c>
      <c r="D46" s="50">
        <v>-6</v>
      </c>
      <c r="E46" s="52">
        <f t="shared" si="0"/>
        <v>888.43600000000004</v>
      </c>
      <c r="F46" s="50">
        <v>-7.25</v>
      </c>
      <c r="G46" s="52">
        <f t="shared" si="1"/>
        <v>888.36800000000005</v>
      </c>
      <c r="H46" s="50">
        <v>-7.25</v>
      </c>
      <c r="I46" s="52">
        <f>O46-0.145</f>
        <v>886.673</v>
      </c>
      <c r="J46" s="50">
        <f t="shared" si="6"/>
        <v>-1.9999999999997491</v>
      </c>
      <c r="K46" s="52"/>
      <c r="L46" s="52"/>
      <c r="M46" s="52"/>
      <c r="N46" s="52">
        <v>888.35799999999995</v>
      </c>
      <c r="O46" s="52">
        <f t="shared" si="3"/>
        <v>886.81799999999998</v>
      </c>
      <c r="P46" s="52"/>
      <c r="Q46" s="50"/>
      <c r="R46" s="52"/>
      <c r="S46" s="52"/>
      <c r="T46" s="52"/>
      <c r="U46" s="50">
        <f t="shared" si="7"/>
        <v>-2.0000000000008558</v>
      </c>
      <c r="V46" s="50">
        <v>4.25</v>
      </c>
      <c r="W46" s="52">
        <f t="shared" si="4"/>
        <v>886.73299999999995</v>
      </c>
      <c r="X46" s="50">
        <v>4.25</v>
      </c>
      <c r="Y46" s="53">
        <f t="shared" si="5"/>
        <v>888.27299999999991</v>
      </c>
    </row>
    <row r="47" spans="1:25" ht="22.5" customHeight="1">
      <c r="A47" s="74"/>
      <c r="B47" s="23"/>
      <c r="C47" s="21"/>
      <c r="D47" s="21"/>
      <c r="E47" s="21"/>
      <c r="F47" s="17"/>
      <c r="G47" s="5"/>
      <c r="H47" s="18"/>
      <c r="I47" s="5"/>
      <c r="J47" s="17"/>
      <c r="K47" s="5"/>
      <c r="L47" s="5"/>
      <c r="M47" s="5"/>
      <c r="N47" s="5"/>
      <c r="O47" s="5"/>
      <c r="P47" s="5"/>
      <c r="Q47" s="17"/>
      <c r="R47" s="5"/>
      <c r="S47" s="5"/>
      <c r="T47" s="5"/>
      <c r="U47" s="17"/>
      <c r="V47" s="17"/>
      <c r="W47" s="5"/>
      <c r="X47" s="17"/>
      <c r="Y47" s="5"/>
    </row>
    <row r="48" spans="1:25" ht="22.5" customHeight="1">
      <c r="A48" s="74"/>
      <c r="B48" s="23"/>
      <c r="C48" s="21"/>
      <c r="D48" s="21"/>
      <c r="E48" s="21"/>
      <c r="F48" s="17"/>
      <c r="G48" s="5"/>
      <c r="H48" s="18"/>
      <c r="I48" s="5"/>
      <c r="J48" s="17"/>
      <c r="K48" s="5"/>
      <c r="L48" s="5"/>
      <c r="M48" s="5"/>
      <c r="N48" s="5"/>
      <c r="O48" s="5"/>
      <c r="P48" s="5"/>
      <c r="Q48" s="17"/>
      <c r="R48" s="5"/>
      <c r="S48" s="5"/>
      <c r="T48" s="5"/>
      <c r="U48" s="17"/>
      <c r="V48" s="17"/>
      <c r="W48" s="5"/>
      <c r="X48" s="17"/>
      <c r="Y48" s="5"/>
    </row>
    <row r="49" spans="1:25" ht="22.5" customHeight="1">
      <c r="A49" s="74"/>
      <c r="B49" s="23"/>
      <c r="C49" s="21"/>
      <c r="D49" s="21"/>
      <c r="E49" s="21"/>
      <c r="F49" s="17"/>
      <c r="G49" s="5"/>
      <c r="H49" s="18"/>
      <c r="I49" s="5"/>
      <c r="J49" s="17"/>
      <c r="K49" s="5"/>
      <c r="L49" s="5"/>
      <c r="M49" s="5"/>
      <c r="N49" s="5"/>
      <c r="O49" s="5"/>
      <c r="P49" s="5"/>
      <c r="Q49" s="17"/>
      <c r="R49" s="5"/>
      <c r="S49" s="5"/>
      <c r="T49" s="5"/>
      <c r="U49" s="17"/>
      <c r="V49" s="17"/>
      <c r="W49" s="5"/>
      <c r="X49" s="17"/>
      <c r="Y49" s="5"/>
    </row>
    <row r="50" spans="1:25" ht="22.5" customHeight="1">
      <c r="A50" s="75"/>
      <c r="B50" s="17"/>
      <c r="C50" s="20"/>
      <c r="D50" s="20"/>
      <c r="E50" s="20"/>
      <c r="F50" s="17"/>
      <c r="G50" s="5"/>
      <c r="H50" s="18"/>
      <c r="I50" s="5"/>
      <c r="J50" s="17"/>
      <c r="K50" s="5"/>
      <c r="L50" s="5"/>
      <c r="M50" s="5"/>
      <c r="N50" s="5"/>
      <c r="O50" s="5"/>
      <c r="P50" s="5"/>
      <c r="Q50" s="17"/>
      <c r="R50" s="5"/>
      <c r="S50" s="5"/>
      <c r="T50" s="5"/>
      <c r="U50" s="17"/>
      <c r="V50" s="17"/>
      <c r="W50" s="5"/>
      <c r="X50" s="17"/>
      <c r="Y50" s="5"/>
    </row>
    <row r="51" spans="1:25" ht="22.5" customHeight="1">
      <c r="A51" s="75"/>
      <c r="B51" s="17"/>
      <c r="C51" s="20"/>
      <c r="D51" s="20"/>
      <c r="E51" s="20"/>
      <c r="F51" s="17"/>
      <c r="G51" s="5"/>
      <c r="H51" s="18"/>
      <c r="I51" s="5"/>
      <c r="J51" s="17"/>
      <c r="K51" s="5"/>
      <c r="L51" s="5"/>
      <c r="M51" s="5"/>
      <c r="N51" s="5"/>
      <c r="O51" s="5"/>
      <c r="P51" s="5"/>
      <c r="Q51" s="17"/>
      <c r="R51" s="5"/>
      <c r="S51" s="5"/>
      <c r="T51" s="5"/>
      <c r="U51" s="17"/>
      <c r="V51" s="17"/>
      <c r="W51" s="5"/>
      <c r="X51" s="17"/>
      <c r="Y51" s="5"/>
    </row>
    <row r="52" spans="1:25" ht="22.5" customHeight="1">
      <c r="A52" s="76"/>
      <c r="B52" s="19"/>
      <c r="C52" s="1"/>
      <c r="D52" s="1"/>
      <c r="E52" s="1"/>
      <c r="F52" s="17"/>
      <c r="G52" s="5"/>
      <c r="H52" s="18"/>
      <c r="I52" s="5"/>
      <c r="J52" s="17"/>
      <c r="K52" s="5"/>
      <c r="L52" s="5"/>
      <c r="M52" s="5"/>
      <c r="N52" s="5"/>
      <c r="O52" s="5"/>
      <c r="P52" s="5"/>
      <c r="Q52" s="17"/>
      <c r="R52" s="5"/>
      <c r="S52" s="5"/>
      <c r="T52" s="5"/>
      <c r="U52" s="17"/>
      <c r="V52" s="17"/>
      <c r="W52" s="5"/>
      <c r="X52" s="17"/>
      <c r="Y52" s="5"/>
    </row>
    <row r="53" spans="1:25" ht="22.5" customHeight="1">
      <c r="A53" s="76"/>
      <c r="B53" s="19"/>
      <c r="C53" s="1"/>
      <c r="D53" s="1"/>
      <c r="E53" s="1"/>
      <c r="F53" s="19"/>
      <c r="G53" s="77"/>
      <c r="H53" s="78"/>
      <c r="I53" s="77"/>
      <c r="J53" s="19"/>
      <c r="K53" s="1"/>
      <c r="L53" s="1"/>
      <c r="M53" s="77"/>
      <c r="N53" s="1"/>
      <c r="O53" s="77"/>
      <c r="P53" s="77"/>
      <c r="Q53" s="1"/>
      <c r="R53" s="1"/>
      <c r="S53" s="1"/>
      <c r="T53" s="1"/>
      <c r="U53" s="19"/>
      <c r="V53" s="19"/>
      <c r="W53" s="77"/>
      <c r="X53" s="19"/>
      <c r="Y53" s="77"/>
    </row>
    <row r="54" spans="1:25" ht="22.5" customHeight="1">
      <c r="A54" s="76"/>
      <c r="B54" s="19"/>
      <c r="C54" s="1"/>
      <c r="D54" s="1"/>
      <c r="E54" s="1"/>
      <c r="F54" s="19"/>
      <c r="G54" s="77"/>
      <c r="H54" s="78"/>
      <c r="I54" s="77"/>
      <c r="J54" s="19"/>
      <c r="K54" s="1"/>
      <c r="L54" s="1"/>
      <c r="M54" s="77"/>
      <c r="N54" s="1"/>
      <c r="O54" s="77"/>
      <c r="P54" s="77"/>
      <c r="Q54" s="1"/>
      <c r="R54" s="1"/>
      <c r="S54" s="1"/>
      <c r="T54" s="1"/>
      <c r="U54" s="19"/>
      <c r="V54" s="19"/>
      <c r="W54" s="77"/>
      <c r="X54" s="19"/>
      <c r="Y54" s="77"/>
    </row>
    <row r="55" spans="1:25" ht="22.5" customHeight="1">
      <c r="A55" s="76"/>
      <c r="B55" s="19"/>
      <c r="C55" s="1"/>
      <c r="D55" s="1"/>
      <c r="E55" s="1"/>
      <c r="F55" s="19"/>
      <c r="G55" s="77"/>
      <c r="H55" s="78"/>
      <c r="I55" s="77"/>
      <c r="J55" s="19"/>
      <c r="K55" s="1"/>
      <c r="L55" s="1"/>
      <c r="M55" s="77"/>
      <c r="N55" s="1"/>
      <c r="O55" s="77"/>
      <c r="P55" s="77"/>
      <c r="Q55" s="1"/>
      <c r="R55" s="1"/>
      <c r="S55" s="1"/>
      <c r="T55" s="1"/>
      <c r="U55" s="19"/>
      <c r="V55" s="19"/>
      <c r="W55" s="77"/>
      <c r="X55" s="19"/>
      <c r="Y55" s="77"/>
    </row>
    <row r="56" spans="1:25" ht="22.5" customHeight="1">
      <c r="A56" s="76"/>
      <c r="B56" s="19"/>
      <c r="C56" s="1"/>
      <c r="D56" s="1"/>
      <c r="E56" s="1"/>
      <c r="F56" s="19"/>
      <c r="G56" s="77"/>
      <c r="H56" s="78"/>
      <c r="I56" s="77"/>
      <c r="J56" s="19"/>
      <c r="K56" s="1"/>
      <c r="L56" s="1"/>
      <c r="M56" s="77"/>
      <c r="N56" s="1"/>
      <c r="O56" s="77"/>
      <c r="P56" s="77"/>
      <c r="Q56" s="1"/>
      <c r="R56" s="1"/>
      <c r="S56" s="1"/>
      <c r="T56" s="1"/>
      <c r="U56" s="19"/>
      <c r="V56" s="19"/>
      <c r="W56" s="77"/>
      <c r="X56" s="19"/>
      <c r="Y56" s="77"/>
    </row>
    <row r="57" spans="1:25" ht="22.5" customHeight="1">
      <c r="A57" s="76"/>
      <c r="B57" s="19"/>
      <c r="C57" s="1"/>
      <c r="D57" s="1"/>
      <c r="E57" s="1"/>
      <c r="F57" s="19"/>
      <c r="G57" s="77"/>
      <c r="H57" s="78"/>
      <c r="I57" s="77"/>
      <c r="J57" s="19"/>
      <c r="K57" s="1"/>
      <c r="L57" s="1"/>
      <c r="M57" s="77"/>
      <c r="N57" s="1"/>
      <c r="O57" s="77"/>
      <c r="P57" s="77"/>
      <c r="Q57" s="1"/>
      <c r="R57" s="1"/>
      <c r="S57" s="1"/>
      <c r="T57" s="1"/>
      <c r="U57" s="19"/>
      <c r="V57" s="19"/>
      <c r="W57" s="77"/>
      <c r="X57" s="19"/>
      <c r="Y57" s="77"/>
    </row>
    <row r="58" spans="1:25" ht="22.5" customHeight="1">
      <c r="A58" s="76"/>
      <c r="B58" s="19"/>
      <c r="C58" s="1"/>
      <c r="D58" s="1"/>
      <c r="E58" s="1"/>
      <c r="F58" s="19"/>
      <c r="G58" s="77"/>
      <c r="H58" s="78"/>
      <c r="I58" s="77"/>
      <c r="J58" s="19"/>
      <c r="K58" s="1"/>
      <c r="L58" s="1"/>
      <c r="M58" s="77"/>
      <c r="N58" s="1"/>
      <c r="O58" s="77"/>
      <c r="P58" s="77"/>
      <c r="Q58" s="1"/>
      <c r="R58" s="1"/>
      <c r="S58" s="1"/>
      <c r="T58" s="1"/>
      <c r="U58" s="19"/>
      <c r="V58" s="19"/>
      <c r="W58" s="77"/>
      <c r="X58" s="19"/>
      <c r="Y58" s="77"/>
    </row>
    <row r="59" spans="1:25" ht="22.5" customHeight="1">
      <c r="A59" s="76"/>
      <c r="B59" s="19"/>
      <c r="C59" s="1"/>
      <c r="D59" s="1"/>
      <c r="E59" s="1"/>
      <c r="F59" s="19"/>
      <c r="G59" s="77"/>
      <c r="H59" s="78"/>
      <c r="I59" s="77"/>
      <c r="J59" s="19"/>
      <c r="K59" s="1"/>
      <c r="L59" s="1"/>
      <c r="M59" s="77"/>
      <c r="N59" s="1"/>
      <c r="O59" s="77"/>
      <c r="P59" s="77"/>
      <c r="Q59" s="1"/>
      <c r="R59" s="1"/>
      <c r="S59" s="1"/>
      <c r="T59" s="1"/>
      <c r="U59" s="19"/>
      <c r="V59" s="19"/>
      <c r="W59" s="77"/>
      <c r="X59" s="19"/>
      <c r="Y59" s="77"/>
    </row>
    <row r="60" spans="1:25" ht="22.5" customHeight="1">
      <c r="A60" s="76"/>
      <c r="B60" s="19"/>
      <c r="C60" s="1"/>
      <c r="D60" s="1"/>
      <c r="E60" s="1"/>
      <c r="F60" s="19"/>
      <c r="G60" s="77"/>
      <c r="H60" s="78"/>
      <c r="I60" s="77"/>
      <c r="J60" s="19"/>
      <c r="K60" s="1"/>
      <c r="L60" s="1"/>
      <c r="M60" s="77"/>
      <c r="N60" s="1"/>
      <c r="O60" s="77"/>
      <c r="P60" s="77"/>
      <c r="Q60" s="1"/>
      <c r="R60" s="1"/>
      <c r="S60" s="1"/>
      <c r="T60" s="1"/>
      <c r="U60" s="19"/>
      <c r="V60" s="19"/>
      <c r="W60" s="77"/>
      <c r="X60" s="19"/>
      <c r="Y60" s="77"/>
    </row>
    <row r="61" spans="1:25" ht="22.5" customHeight="1">
      <c r="A61" s="76"/>
      <c r="B61" s="19"/>
      <c r="C61" s="1"/>
      <c r="D61" s="1"/>
      <c r="E61" s="1"/>
      <c r="F61" s="19"/>
      <c r="G61" s="77"/>
      <c r="H61" s="78"/>
      <c r="I61" s="77"/>
      <c r="J61" s="19"/>
      <c r="K61" s="1"/>
      <c r="L61" s="1"/>
      <c r="M61" s="77"/>
      <c r="N61" s="1"/>
      <c r="O61" s="77"/>
      <c r="P61" s="77"/>
      <c r="Q61" s="1"/>
      <c r="R61" s="1"/>
      <c r="S61" s="1"/>
      <c r="T61" s="1"/>
      <c r="U61" s="19"/>
      <c r="V61" s="19"/>
      <c r="W61" s="77"/>
      <c r="X61" s="19"/>
      <c r="Y61" s="77"/>
    </row>
    <row r="62" spans="1:25" ht="22.5" customHeight="1">
      <c r="A62" s="76"/>
      <c r="B62" s="19"/>
      <c r="C62" s="1"/>
      <c r="D62" s="1"/>
      <c r="E62" s="1"/>
      <c r="F62" s="19"/>
      <c r="G62" s="77"/>
      <c r="H62" s="78"/>
      <c r="I62" s="77"/>
      <c r="J62" s="19"/>
      <c r="K62" s="1"/>
      <c r="L62" s="1"/>
      <c r="M62" s="77"/>
      <c r="N62" s="1"/>
      <c r="O62" s="77"/>
      <c r="P62" s="77"/>
      <c r="Q62" s="1"/>
      <c r="R62" s="1"/>
      <c r="S62" s="1"/>
      <c r="T62" s="1"/>
      <c r="U62" s="19"/>
      <c r="V62" s="19"/>
      <c r="W62" s="77"/>
      <c r="X62" s="19"/>
      <c r="Y62" s="77"/>
    </row>
    <row r="63" spans="1:25" ht="22.5" customHeight="1">
      <c r="A63" s="76"/>
      <c r="B63" s="19"/>
      <c r="C63" s="1"/>
      <c r="D63" s="1"/>
      <c r="E63" s="1"/>
      <c r="F63" s="19"/>
      <c r="G63" s="77"/>
      <c r="H63" s="78"/>
      <c r="I63" s="77"/>
      <c r="J63" s="19"/>
      <c r="K63" s="1"/>
      <c r="L63" s="1"/>
      <c r="M63" s="77"/>
      <c r="N63" s="1"/>
      <c r="O63" s="77"/>
      <c r="P63" s="77"/>
      <c r="Q63" s="1"/>
      <c r="R63" s="1"/>
      <c r="S63" s="1"/>
      <c r="T63" s="1"/>
      <c r="U63" s="19"/>
      <c r="V63" s="19"/>
      <c r="W63" s="77"/>
      <c r="X63" s="19"/>
      <c r="Y63" s="77"/>
    </row>
    <row r="64" spans="1:25" ht="22.5" customHeight="1">
      <c r="A64" s="76"/>
      <c r="B64" s="19"/>
      <c r="C64" s="1"/>
      <c r="D64" s="1"/>
      <c r="E64" s="1"/>
      <c r="F64" s="19"/>
      <c r="G64" s="77"/>
      <c r="H64" s="78"/>
      <c r="I64" s="77"/>
      <c r="J64" s="19"/>
      <c r="K64" s="1"/>
      <c r="L64" s="1"/>
      <c r="M64" s="77"/>
      <c r="N64" s="1"/>
      <c r="O64" s="77"/>
      <c r="P64" s="77"/>
      <c r="Q64" s="1"/>
      <c r="R64" s="1"/>
      <c r="S64" s="1"/>
      <c r="T64" s="1"/>
      <c r="U64" s="19"/>
      <c r="V64" s="19"/>
      <c r="W64" s="77"/>
      <c r="X64" s="19"/>
      <c r="Y64" s="77"/>
    </row>
    <row r="65" spans="1:25" ht="22.5" customHeight="1">
      <c r="A65" s="76"/>
      <c r="B65" s="19"/>
      <c r="C65" s="1"/>
      <c r="D65" s="1"/>
      <c r="E65" s="1"/>
      <c r="F65" s="19"/>
      <c r="G65" s="77"/>
      <c r="H65" s="78"/>
      <c r="I65" s="77"/>
      <c r="J65" s="19"/>
      <c r="K65" s="1"/>
      <c r="L65" s="1"/>
      <c r="M65" s="77"/>
      <c r="N65" s="1"/>
      <c r="O65" s="77"/>
      <c r="P65" s="77"/>
      <c r="Q65" s="1"/>
      <c r="R65" s="1"/>
      <c r="S65" s="1"/>
      <c r="T65" s="1"/>
      <c r="U65" s="19"/>
      <c r="V65" s="19"/>
      <c r="W65" s="77"/>
      <c r="X65" s="19"/>
      <c r="Y65" s="77"/>
    </row>
    <row r="66" spans="1:25" ht="22.5" customHeight="1">
      <c r="A66" s="76"/>
      <c r="B66" s="19"/>
      <c r="C66" s="1"/>
      <c r="D66" s="1"/>
      <c r="E66" s="1"/>
      <c r="F66" s="19"/>
      <c r="G66" s="77"/>
      <c r="H66" s="78"/>
      <c r="I66" s="77"/>
      <c r="J66" s="19"/>
      <c r="K66" s="1"/>
      <c r="L66" s="1"/>
      <c r="M66" s="77"/>
      <c r="N66" s="1"/>
      <c r="O66" s="77"/>
      <c r="P66" s="77"/>
      <c r="Q66" s="1"/>
      <c r="R66" s="1"/>
      <c r="S66" s="1"/>
      <c r="T66" s="1"/>
      <c r="U66" s="19"/>
      <c r="V66" s="19"/>
      <c r="W66" s="77"/>
      <c r="X66" s="19"/>
      <c r="Y66" s="77"/>
    </row>
    <row r="67" spans="1:25" ht="22.5" customHeight="1">
      <c r="A67" s="76"/>
      <c r="B67" s="19"/>
      <c r="C67" s="1"/>
      <c r="D67" s="1"/>
      <c r="E67" s="1"/>
      <c r="F67" s="19"/>
      <c r="G67" s="77"/>
      <c r="H67" s="78"/>
      <c r="I67" s="77"/>
      <c r="J67" s="19"/>
      <c r="K67" s="1"/>
      <c r="L67" s="1"/>
      <c r="M67" s="77"/>
      <c r="N67" s="1"/>
      <c r="O67" s="77"/>
      <c r="P67" s="77"/>
      <c r="Q67" s="1"/>
      <c r="R67" s="1"/>
      <c r="S67" s="1"/>
      <c r="T67" s="1"/>
      <c r="U67" s="19"/>
      <c r="V67" s="19"/>
      <c r="W67" s="77"/>
      <c r="X67" s="19"/>
      <c r="Y67" s="77"/>
    </row>
    <row r="68" spans="1:25" ht="22.5" customHeight="1">
      <c r="A68" s="76"/>
      <c r="B68" s="19"/>
      <c r="C68" s="1"/>
      <c r="D68" s="1"/>
      <c r="E68" s="1"/>
      <c r="F68" s="19"/>
      <c r="G68" s="77"/>
      <c r="H68" s="78"/>
      <c r="I68" s="77"/>
      <c r="J68" s="19"/>
      <c r="K68" s="1"/>
      <c r="L68" s="1"/>
      <c r="M68" s="77"/>
      <c r="N68" s="1"/>
      <c r="O68" s="77"/>
      <c r="P68" s="77"/>
      <c r="Q68" s="1"/>
      <c r="R68" s="1"/>
      <c r="S68" s="1"/>
      <c r="T68" s="1"/>
      <c r="U68" s="19"/>
      <c r="V68" s="19"/>
      <c r="W68" s="77"/>
      <c r="X68" s="19"/>
      <c r="Y68" s="77"/>
    </row>
    <row r="69" spans="1:25" ht="22.5" customHeight="1">
      <c r="A69" s="76"/>
      <c r="B69" s="19"/>
      <c r="C69" s="1"/>
      <c r="D69" s="1"/>
      <c r="E69" s="1"/>
      <c r="F69" s="19"/>
      <c r="G69" s="77"/>
      <c r="H69" s="78"/>
      <c r="I69" s="77"/>
      <c r="J69" s="19"/>
      <c r="K69" s="1"/>
      <c r="L69" s="1"/>
      <c r="M69" s="77"/>
      <c r="N69" s="1"/>
      <c r="O69" s="77"/>
      <c r="P69" s="77"/>
      <c r="Q69" s="1"/>
      <c r="R69" s="1"/>
      <c r="S69" s="1"/>
      <c r="T69" s="1"/>
      <c r="U69" s="19"/>
      <c r="V69" s="19"/>
      <c r="W69" s="77"/>
      <c r="X69" s="19"/>
      <c r="Y69" s="77"/>
    </row>
    <row r="70" spans="1:25" ht="22.5" customHeight="1">
      <c r="A70" s="76"/>
      <c r="B70" s="19"/>
      <c r="C70" s="1"/>
      <c r="D70" s="1"/>
      <c r="E70" s="1"/>
      <c r="F70" s="19"/>
      <c r="G70" s="77"/>
      <c r="H70" s="78"/>
      <c r="I70" s="77"/>
      <c r="J70" s="19"/>
      <c r="K70" s="1"/>
      <c r="L70" s="1"/>
      <c r="M70" s="77"/>
      <c r="N70" s="1"/>
      <c r="O70" s="77"/>
      <c r="P70" s="77"/>
      <c r="Q70" s="1"/>
      <c r="R70" s="1"/>
      <c r="S70" s="1"/>
      <c r="T70" s="1"/>
      <c r="U70" s="19"/>
      <c r="V70" s="19"/>
      <c r="W70" s="77"/>
      <c r="X70" s="19"/>
      <c r="Y70" s="77"/>
    </row>
    <row r="71" spans="1:25" ht="22.5" customHeight="1">
      <c r="A71" s="76"/>
      <c r="B71" s="19"/>
      <c r="C71" s="1"/>
      <c r="D71" s="1"/>
      <c r="E71" s="1"/>
      <c r="F71" s="19"/>
      <c r="G71" s="77"/>
      <c r="H71" s="78"/>
      <c r="I71" s="77"/>
      <c r="J71" s="19"/>
      <c r="K71" s="1"/>
      <c r="L71" s="1"/>
      <c r="M71" s="77"/>
      <c r="N71" s="1"/>
      <c r="O71" s="77"/>
      <c r="P71" s="77"/>
      <c r="Q71" s="1"/>
      <c r="R71" s="1"/>
      <c r="S71" s="1"/>
      <c r="T71" s="1"/>
      <c r="U71" s="19"/>
      <c r="V71" s="19"/>
      <c r="W71" s="77"/>
      <c r="X71" s="19"/>
      <c r="Y71" s="77"/>
    </row>
    <row r="72" spans="1:25" ht="22.5" customHeight="1">
      <c r="A72" s="76"/>
      <c r="B72" s="19"/>
      <c r="C72" s="1"/>
      <c r="D72" s="1"/>
      <c r="E72" s="1"/>
      <c r="F72" s="19"/>
      <c r="G72" s="77"/>
      <c r="H72" s="78"/>
      <c r="I72" s="77"/>
      <c r="J72" s="19"/>
      <c r="K72" s="1"/>
      <c r="L72" s="1"/>
      <c r="M72" s="77"/>
      <c r="N72" s="1"/>
      <c r="O72" s="77"/>
      <c r="P72" s="77"/>
      <c r="Q72" s="1"/>
      <c r="R72" s="1"/>
      <c r="S72" s="1"/>
      <c r="T72" s="1"/>
      <c r="U72" s="19"/>
      <c r="V72" s="19"/>
      <c r="W72" s="77"/>
      <c r="X72" s="19"/>
      <c r="Y72" s="77"/>
    </row>
    <row r="73" spans="1:25" ht="22.5" customHeight="1">
      <c r="A73" s="76"/>
      <c r="B73" s="19"/>
      <c r="C73" s="1"/>
      <c r="D73" s="1"/>
      <c r="E73" s="1"/>
      <c r="F73" s="19"/>
      <c r="G73" s="77"/>
      <c r="H73" s="78"/>
      <c r="I73" s="77"/>
      <c r="J73" s="19"/>
      <c r="K73" s="1"/>
      <c r="L73" s="1"/>
      <c r="M73" s="77"/>
      <c r="N73" s="1"/>
      <c r="O73" s="77"/>
      <c r="P73" s="77"/>
      <c r="Q73" s="1"/>
      <c r="R73" s="1"/>
      <c r="S73" s="1"/>
      <c r="T73" s="1"/>
      <c r="U73" s="19"/>
      <c r="V73" s="19"/>
      <c r="W73" s="77"/>
      <c r="X73" s="19"/>
      <c r="Y73" s="77"/>
    </row>
    <row r="74" spans="1:25" ht="22.5" customHeight="1">
      <c r="A74" s="76"/>
      <c r="B74" s="19"/>
      <c r="C74" s="1"/>
      <c r="D74" s="1"/>
      <c r="E74" s="1"/>
      <c r="F74" s="19"/>
      <c r="G74" s="77"/>
      <c r="H74" s="78"/>
      <c r="I74" s="77"/>
      <c r="J74" s="19"/>
      <c r="K74" s="1"/>
      <c r="L74" s="1"/>
      <c r="M74" s="77"/>
      <c r="N74" s="1"/>
      <c r="O74" s="77"/>
      <c r="P74" s="77"/>
      <c r="Q74" s="1"/>
      <c r="R74" s="1"/>
      <c r="S74" s="1"/>
      <c r="T74" s="1"/>
      <c r="U74" s="19"/>
      <c r="V74" s="19"/>
      <c r="W74" s="77"/>
      <c r="X74" s="19"/>
      <c r="Y74" s="77"/>
    </row>
    <row r="75" spans="1:25" ht="22.5" customHeight="1">
      <c r="A75" s="76"/>
      <c r="B75" s="19"/>
      <c r="C75" s="1"/>
      <c r="D75" s="1"/>
      <c r="E75" s="1"/>
      <c r="F75" s="19"/>
      <c r="G75" s="77"/>
      <c r="H75" s="78"/>
      <c r="I75" s="77"/>
      <c r="J75" s="19"/>
      <c r="K75" s="1"/>
      <c r="L75" s="1"/>
      <c r="M75" s="77"/>
      <c r="N75" s="1"/>
      <c r="O75" s="77"/>
      <c r="P75" s="77"/>
      <c r="Q75" s="1"/>
      <c r="R75" s="1"/>
      <c r="S75" s="1"/>
      <c r="T75" s="1"/>
      <c r="U75" s="19"/>
      <c r="V75" s="19"/>
      <c r="W75" s="77"/>
      <c r="X75" s="19"/>
      <c r="Y75" s="77"/>
    </row>
    <row r="76" spans="1:25" ht="22.5" customHeight="1">
      <c r="A76" s="76"/>
      <c r="B76" s="19"/>
      <c r="C76" s="1"/>
      <c r="D76" s="1"/>
      <c r="E76" s="1"/>
      <c r="F76" s="19"/>
      <c r="G76" s="77"/>
      <c r="H76" s="78"/>
      <c r="I76" s="77"/>
      <c r="J76" s="19"/>
      <c r="K76" s="1"/>
      <c r="L76" s="1"/>
      <c r="M76" s="77"/>
      <c r="N76" s="1"/>
      <c r="O76" s="77"/>
      <c r="P76" s="77"/>
      <c r="Q76" s="1"/>
      <c r="R76" s="1"/>
      <c r="S76" s="1"/>
      <c r="T76" s="1"/>
      <c r="U76" s="19"/>
      <c r="V76" s="19"/>
      <c r="W76" s="77"/>
      <c r="X76" s="19"/>
      <c r="Y76" s="77"/>
    </row>
    <row r="77" spans="1:25" ht="22.5" customHeight="1">
      <c r="A77" s="76"/>
      <c r="B77" s="19"/>
      <c r="C77" s="1"/>
      <c r="D77" s="1"/>
      <c r="E77" s="1"/>
      <c r="F77" s="19"/>
      <c r="G77" s="77"/>
      <c r="H77" s="78"/>
      <c r="I77" s="77"/>
      <c r="J77" s="19"/>
      <c r="K77" s="1"/>
      <c r="L77" s="1"/>
      <c r="M77" s="77"/>
      <c r="N77" s="1"/>
      <c r="O77" s="77"/>
      <c r="P77" s="77"/>
      <c r="Q77" s="1"/>
      <c r="R77" s="1"/>
      <c r="S77" s="1"/>
      <c r="T77" s="1"/>
      <c r="U77" s="19"/>
      <c r="V77" s="19"/>
      <c r="W77" s="77"/>
      <c r="X77" s="19"/>
      <c r="Y77" s="77"/>
    </row>
    <row r="78" spans="1:25" ht="22.5" customHeight="1">
      <c r="A78" s="76"/>
      <c r="B78" s="19"/>
      <c r="C78" s="1"/>
      <c r="D78" s="1"/>
      <c r="E78" s="1"/>
      <c r="F78" s="19"/>
      <c r="G78" s="77"/>
      <c r="H78" s="78"/>
      <c r="I78" s="77"/>
      <c r="J78" s="19"/>
      <c r="K78" s="1"/>
      <c r="L78" s="1"/>
      <c r="M78" s="77"/>
      <c r="N78" s="1"/>
      <c r="O78" s="77"/>
      <c r="P78" s="77"/>
      <c r="Q78" s="1"/>
      <c r="R78" s="1"/>
      <c r="S78" s="1"/>
      <c r="T78" s="1"/>
      <c r="U78" s="19"/>
      <c r="V78" s="19"/>
      <c r="W78" s="77"/>
      <c r="X78" s="19"/>
      <c r="Y78" s="77"/>
    </row>
    <row r="79" spans="1:25" ht="22.5" customHeight="1">
      <c r="A79" s="76"/>
      <c r="B79" s="19"/>
      <c r="C79" s="1"/>
      <c r="D79" s="1"/>
      <c r="E79" s="1"/>
      <c r="F79" s="19"/>
      <c r="G79" s="77"/>
      <c r="H79" s="78"/>
      <c r="I79" s="77"/>
      <c r="J79" s="19"/>
      <c r="K79" s="1"/>
      <c r="L79" s="1"/>
      <c r="M79" s="77"/>
      <c r="N79" s="1"/>
      <c r="O79" s="77"/>
      <c r="P79" s="77"/>
      <c r="Q79" s="1"/>
      <c r="R79" s="1"/>
      <c r="S79" s="1"/>
      <c r="T79" s="1"/>
      <c r="U79" s="19"/>
      <c r="V79" s="19"/>
      <c r="W79" s="77"/>
      <c r="X79" s="19"/>
      <c r="Y79" s="77"/>
    </row>
    <row r="80" spans="1:25" ht="22.5" customHeight="1">
      <c r="A80" s="76"/>
      <c r="B80" s="19"/>
      <c r="C80" s="1"/>
      <c r="D80" s="1"/>
      <c r="E80" s="1"/>
      <c r="F80" s="19"/>
      <c r="G80" s="77"/>
      <c r="H80" s="78"/>
      <c r="I80" s="77"/>
      <c r="J80" s="19"/>
      <c r="K80" s="1"/>
      <c r="L80" s="1"/>
      <c r="M80" s="77"/>
      <c r="N80" s="1"/>
      <c r="O80" s="77"/>
      <c r="P80" s="77"/>
      <c r="Q80" s="1"/>
      <c r="R80" s="1"/>
      <c r="S80" s="1"/>
      <c r="T80" s="1"/>
      <c r="U80" s="19"/>
      <c r="V80" s="19"/>
      <c r="W80" s="77"/>
      <c r="X80" s="19"/>
      <c r="Y80" s="77"/>
    </row>
    <row r="81" spans="1:25" ht="22.5" customHeight="1">
      <c r="A81" s="76"/>
      <c r="B81" s="19"/>
      <c r="C81" s="1"/>
      <c r="D81" s="1"/>
      <c r="E81" s="1"/>
      <c r="F81" s="19"/>
      <c r="G81" s="77"/>
      <c r="H81" s="78"/>
      <c r="I81" s="77"/>
      <c r="J81" s="19"/>
      <c r="K81" s="1"/>
      <c r="L81" s="1"/>
      <c r="M81" s="77"/>
      <c r="N81" s="1"/>
      <c r="O81" s="77"/>
      <c r="P81" s="77"/>
      <c r="Q81" s="1"/>
      <c r="R81" s="1"/>
      <c r="S81" s="1"/>
      <c r="T81" s="1"/>
      <c r="U81" s="19"/>
      <c r="V81" s="19"/>
      <c r="W81" s="77"/>
      <c r="X81" s="19"/>
      <c r="Y81" s="77"/>
    </row>
    <row r="82" spans="1:25" ht="22.5" customHeight="1">
      <c r="A82" s="76"/>
      <c r="B82" s="19"/>
      <c r="C82" s="1"/>
      <c r="D82" s="1"/>
      <c r="E82" s="1"/>
      <c r="F82" s="19"/>
      <c r="G82" s="77"/>
      <c r="H82" s="78"/>
      <c r="I82" s="77"/>
      <c r="J82" s="19"/>
      <c r="K82" s="1"/>
      <c r="L82" s="1"/>
      <c r="M82" s="77"/>
      <c r="N82" s="1"/>
      <c r="O82" s="77"/>
      <c r="P82" s="77"/>
      <c r="Q82" s="1"/>
      <c r="R82" s="1"/>
      <c r="S82" s="1"/>
      <c r="T82" s="1"/>
      <c r="U82" s="19"/>
      <c r="V82" s="19"/>
      <c r="W82" s="77"/>
      <c r="X82" s="19"/>
      <c r="Y82" s="77"/>
    </row>
    <row r="83" spans="1:25" ht="22.5" customHeight="1" thickBot="1">
      <c r="A83" s="11"/>
      <c r="B83" s="12"/>
      <c r="C83" s="22"/>
      <c r="D83" s="22"/>
      <c r="E83" s="22"/>
      <c r="F83" s="12"/>
      <c r="G83" s="13"/>
      <c r="H83" s="15"/>
      <c r="I83" s="13"/>
      <c r="J83" s="12"/>
      <c r="K83" s="22"/>
      <c r="L83" s="22"/>
      <c r="M83" s="13"/>
      <c r="N83" s="22"/>
      <c r="O83" s="13"/>
      <c r="P83" s="13"/>
      <c r="Q83" s="22"/>
      <c r="R83" s="22"/>
      <c r="S83" s="22"/>
      <c r="T83" s="22"/>
      <c r="U83" s="12"/>
      <c r="V83" s="12"/>
      <c r="W83" s="13"/>
      <c r="X83" s="12"/>
      <c r="Y83" s="13"/>
    </row>
    <row r="84" spans="1:25" ht="22.5" customHeight="1"/>
    <row r="85" spans="1:25" ht="22.5" customHeight="1"/>
    <row r="86" spans="1:25" ht="22.5" customHeight="1"/>
    <row r="87" spans="1:25" ht="22.5" customHeight="1"/>
    <row r="88" spans="1:25" ht="22.5" customHeight="1"/>
    <row r="89" spans="1:25" ht="22.5" customHeight="1"/>
    <row r="90" spans="1:25" ht="22.5" customHeight="1"/>
    <row r="91" spans="1:25" ht="22.5" customHeight="1"/>
    <row r="92" spans="1:25" ht="22.5" customHeight="1"/>
    <row r="93" spans="1:25" ht="22.5" customHeight="1"/>
    <row r="94" spans="1:25" ht="22.5" customHeight="1"/>
    <row r="95" spans="1:25" ht="22.5" customHeight="1"/>
    <row r="96" spans="1:25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</sheetData>
  <mergeCells count="33">
    <mergeCell ref="A1:Y1"/>
    <mergeCell ref="A5:A8"/>
    <mergeCell ref="B5:J5"/>
    <mergeCell ref="M5:P5"/>
    <mergeCell ref="U5:Y5"/>
    <mergeCell ref="B6:C6"/>
    <mergeCell ref="D6:G6"/>
    <mergeCell ref="H6:I6"/>
    <mergeCell ref="C7:C8"/>
    <mergeCell ref="D7:E7"/>
    <mergeCell ref="F7:G7"/>
    <mergeCell ref="H7:I7"/>
    <mergeCell ref="V7:W7"/>
    <mergeCell ref="D24:G24"/>
    <mergeCell ref="D44:G44"/>
    <mergeCell ref="K6:L6"/>
    <mergeCell ref="M6:M8"/>
    <mergeCell ref="N6:N8"/>
    <mergeCell ref="J6:J8"/>
    <mergeCell ref="A2:Y2"/>
    <mergeCell ref="A3:Y3"/>
    <mergeCell ref="A4:Y4"/>
    <mergeCell ref="A9:Y9"/>
    <mergeCell ref="R6:T6"/>
    <mergeCell ref="U6:U8"/>
    <mergeCell ref="V6:W6"/>
    <mergeCell ref="X6:Y6"/>
    <mergeCell ref="B7:B8"/>
    <mergeCell ref="X7:X8"/>
    <mergeCell ref="Y7:Y8"/>
    <mergeCell ref="O6:O8"/>
    <mergeCell ref="P6:P8"/>
    <mergeCell ref="Q6:Q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Width="0" fitToHeight="0" orientation="landscape" horizontalDpi="300" verticalDpi="300" r:id="rId1"/>
  <headerFooter alignWithMargins="0">
    <oddFooter>&amp;R&amp;11&amp;F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142"/>
  <sheetViews>
    <sheetView showGridLines="0" zoomScale="60" zoomScaleNormal="60" zoomScaleSheetLayoutView="70" workbookViewId="0">
      <selection activeCell="G14" sqref="G14"/>
    </sheetView>
  </sheetViews>
  <sheetFormatPr defaultRowHeight="12.75"/>
  <cols>
    <col min="1" max="1" width="14.28515625" style="3" customWidth="1"/>
    <col min="2" max="2" width="10.5703125" style="9" customWidth="1"/>
    <col min="3" max="3" width="11.85546875" style="3" customWidth="1"/>
    <col min="4" max="4" width="10.5703125" style="3" customWidth="1"/>
    <col min="5" max="5" width="11.85546875" style="3" customWidth="1"/>
    <col min="6" max="6" width="10.5703125" style="9" customWidth="1"/>
    <col min="7" max="7" width="11.7109375" style="6" customWidth="1"/>
    <col min="8" max="8" width="10.5703125" style="16" customWidth="1"/>
    <col min="9" max="9" width="11.5703125" style="6" customWidth="1"/>
    <col min="10" max="10" width="11.85546875" style="9" customWidth="1"/>
    <col min="11" max="12" width="9.140625" style="3" hidden="1" customWidth="1"/>
    <col min="13" max="13" width="13" style="6" customWidth="1"/>
    <col min="14" max="14" width="18.140625" style="3" customWidth="1"/>
    <col min="15" max="15" width="20.7109375" style="6" customWidth="1"/>
    <col min="16" max="16" width="13.140625" style="6" customWidth="1"/>
    <col min="17" max="17" width="10.5703125" style="3" hidden="1" customWidth="1"/>
    <col min="18" max="20" width="9.140625" style="3" hidden="1" customWidth="1"/>
    <col min="21" max="21" width="11.85546875" style="9" customWidth="1"/>
    <col min="22" max="22" width="10.5703125" style="9" customWidth="1"/>
    <col min="23" max="23" width="11.7109375" style="6" customWidth="1"/>
    <col min="24" max="24" width="10.5703125" style="9" customWidth="1"/>
    <col min="25" max="25" width="11.7109375" style="6" customWidth="1"/>
    <col min="26" max="26" width="10.5703125" style="9" customWidth="1"/>
    <col min="27" max="27" width="11.7109375" style="6" customWidth="1"/>
    <col min="28" max="28" width="10.5703125" style="9" customWidth="1"/>
    <col min="29" max="29" width="11.7109375" style="6" customWidth="1"/>
    <col min="30" max="30" width="9" style="3" hidden="1" customWidth="1"/>
    <col min="31" max="31" width="9" style="1" hidden="1" customWidth="1"/>
    <col min="32" max="32" width="9" style="3" hidden="1" customWidth="1"/>
    <col min="33" max="33" width="9.140625" style="3" hidden="1" customWidth="1"/>
    <col min="34" max="34" width="9.140625" style="1" hidden="1" customWidth="1"/>
    <col min="35" max="16384" width="9.140625" style="3"/>
  </cols>
  <sheetData>
    <row r="1" spans="1:36" s="98" customFormat="1" ht="27" customHeight="1">
      <c r="A1" s="92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100"/>
      <c r="AD1" s="101"/>
      <c r="AE1" s="95"/>
      <c r="AF1" s="96"/>
      <c r="AG1" s="96"/>
      <c r="AH1" s="97"/>
      <c r="AI1" s="97"/>
      <c r="AJ1" s="97"/>
    </row>
    <row r="2" spans="1:36" s="25" customFormat="1" ht="18" customHeight="1">
      <c r="A2" s="79" t="s">
        <v>97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8"/>
      <c r="AD2" s="26"/>
      <c r="AF2" s="27"/>
      <c r="AG2" s="27"/>
      <c r="AH2" s="27"/>
      <c r="AI2" s="27"/>
      <c r="AJ2" s="27"/>
    </row>
    <row r="3" spans="1:36" s="25" customFormat="1" ht="18" customHeight="1">
      <c r="A3" s="79" t="s">
        <v>96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8"/>
      <c r="AD3" s="26"/>
      <c r="AF3" s="27"/>
      <c r="AG3" s="27"/>
      <c r="AH3" s="27"/>
      <c r="AI3" s="27"/>
      <c r="AJ3" s="27"/>
    </row>
    <row r="4" spans="1:36" s="25" customFormat="1" ht="18" customHeight="1" thickBot="1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  <c r="AD4" s="26"/>
      <c r="AF4" s="27"/>
      <c r="AG4" s="27"/>
      <c r="AH4" s="27"/>
      <c r="AI4" s="27"/>
      <c r="AJ4" s="27"/>
    </row>
    <row r="5" spans="1:36" s="108" customFormat="1" ht="15.75" customHeight="1">
      <c r="A5" s="102" t="s">
        <v>10</v>
      </c>
      <c r="B5" s="103" t="s">
        <v>4</v>
      </c>
      <c r="C5" s="103"/>
      <c r="D5" s="103"/>
      <c r="E5" s="103"/>
      <c r="F5" s="103"/>
      <c r="G5" s="103"/>
      <c r="H5" s="103"/>
      <c r="I5" s="103"/>
      <c r="J5" s="103"/>
      <c r="K5" s="104"/>
      <c r="L5" s="104"/>
      <c r="M5" s="103" t="s">
        <v>0</v>
      </c>
      <c r="N5" s="103"/>
      <c r="O5" s="103"/>
      <c r="P5" s="103"/>
      <c r="Q5" s="105" t="s">
        <v>5</v>
      </c>
      <c r="R5" s="105"/>
      <c r="S5" s="105"/>
      <c r="T5" s="105"/>
      <c r="U5" s="103" t="s">
        <v>23</v>
      </c>
      <c r="V5" s="106"/>
      <c r="W5" s="106"/>
      <c r="X5" s="106"/>
      <c r="Y5" s="106"/>
      <c r="Z5" s="106"/>
      <c r="AA5" s="106"/>
      <c r="AB5" s="106"/>
      <c r="AC5" s="107"/>
      <c r="AD5" s="134"/>
      <c r="AE5" s="135"/>
      <c r="AF5" s="135"/>
      <c r="AG5" s="135"/>
      <c r="AH5" s="135"/>
    </row>
    <row r="6" spans="1:36" s="108" customFormat="1" ht="16.5" customHeight="1">
      <c r="A6" s="109"/>
      <c r="B6" s="110" t="s">
        <v>1</v>
      </c>
      <c r="C6" s="110"/>
      <c r="D6" s="110" t="s">
        <v>13</v>
      </c>
      <c r="E6" s="111"/>
      <c r="F6" s="111"/>
      <c r="G6" s="111"/>
      <c r="H6" s="110" t="s">
        <v>9</v>
      </c>
      <c r="I6" s="110"/>
      <c r="J6" s="112" t="s">
        <v>92</v>
      </c>
      <c r="K6" s="113" t="s">
        <v>6</v>
      </c>
      <c r="L6" s="113"/>
      <c r="M6" s="114" t="s">
        <v>11</v>
      </c>
      <c r="N6" s="115" t="s">
        <v>93</v>
      </c>
      <c r="O6" s="114" t="s">
        <v>94</v>
      </c>
      <c r="P6" s="114" t="s">
        <v>8</v>
      </c>
      <c r="Q6" s="113" t="s">
        <v>3</v>
      </c>
      <c r="R6" s="113" t="s">
        <v>6</v>
      </c>
      <c r="S6" s="113"/>
      <c r="T6" s="113"/>
      <c r="U6" s="112" t="s">
        <v>92</v>
      </c>
      <c r="V6" s="110" t="s">
        <v>9</v>
      </c>
      <c r="W6" s="110"/>
      <c r="X6" s="110" t="s">
        <v>13</v>
      </c>
      <c r="Y6" s="111"/>
      <c r="Z6" s="111"/>
      <c r="AA6" s="111"/>
      <c r="AB6" s="110" t="s">
        <v>30</v>
      </c>
      <c r="AC6" s="116"/>
      <c r="AD6" s="134"/>
      <c r="AE6" s="135"/>
      <c r="AF6" s="135"/>
      <c r="AG6" s="135"/>
      <c r="AH6" s="135"/>
    </row>
    <row r="7" spans="1:36" s="108" customFormat="1" ht="15.75" customHeight="1">
      <c r="A7" s="109"/>
      <c r="B7" s="117" t="s">
        <v>7</v>
      </c>
      <c r="C7" s="110" t="s">
        <v>2</v>
      </c>
      <c r="D7" s="117" t="s">
        <v>15</v>
      </c>
      <c r="E7" s="111"/>
      <c r="F7" s="117" t="s">
        <v>14</v>
      </c>
      <c r="G7" s="111"/>
      <c r="H7" s="117" t="s">
        <v>12</v>
      </c>
      <c r="I7" s="111"/>
      <c r="J7" s="118"/>
      <c r="K7" s="119" t="s">
        <v>7</v>
      </c>
      <c r="L7" s="119" t="s">
        <v>2</v>
      </c>
      <c r="M7" s="120"/>
      <c r="N7" s="121"/>
      <c r="O7" s="120"/>
      <c r="P7" s="120"/>
      <c r="Q7" s="113"/>
      <c r="R7" s="119" t="s">
        <v>7</v>
      </c>
      <c r="S7" s="119" t="s">
        <v>2</v>
      </c>
      <c r="T7" s="119" t="s">
        <v>7</v>
      </c>
      <c r="U7" s="118"/>
      <c r="V7" s="117" t="s">
        <v>12</v>
      </c>
      <c r="W7" s="111"/>
      <c r="X7" s="117" t="s">
        <v>15</v>
      </c>
      <c r="Y7" s="111"/>
      <c r="Z7" s="117" t="s">
        <v>14</v>
      </c>
      <c r="AA7" s="111"/>
      <c r="AB7" s="117" t="s">
        <v>7</v>
      </c>
      <c r="AC7" s="116" t="s">
        <v>2</v>
      </c>
      <c r="AD7" s="134"/>
      <c r="AE7" s="135"/>
      <c r="AF7" s="135"/>
      <c r="AG7" s="134"/>
      <c r="AH7" s="134"/>
    </row>
    <row r="8" spans="1:36" s="108" customFormat="1" ht="15" customHeight="1" thickBot="1">
      <c r="A8" s="136"/>
      <c r="B8" s="137"/>
      <c r="C8" s="138"/>
      <c r="D8" s="139" t="s">
        <v>7</v>
      </c>
      <c r="E8" s="140" t="s">
        <v>2</v>
      </c>
      <c r="F8" s="139" t="s">
        <v>7</v>
      </c>
      <c r="G8" s="140" t="s">
        <v>2</v>
      </c>
      <c r="H8" s="139" t="s">
        <v>7</v>
      </c>
      <c r="I8" s="140" t="s">
        <v>2</v>
      </c>
      <c r="J8" s="141"/>
      <c r="K8" s="142"/>
      <c r="L8" s="142"/>
      <c r="M8" s="143"/>
      <c r="N8" s="144"/>
      <c r="O8" s="143"/>
      <c r="P8" s="143"/>
      <c r="Q8" s="145"/>
      <c r="R8" s="146"/>
      <c r="S8" s="146"/>
      <c r="T8" s="146"/>
      <c r="U8" s="141"/>
      <c r="V8" s="139" t="s">
        <v>7</v>
      </c>
      <c r="W8" s="140" t="s">
        <v>2</v>
      </c>
      <c r="X8" s="139" t="s">
        <v>7</v>
      </c>
      <c r="Y8" s="140" t="s">
        <v>2</v>
      </c>
      <c r="Z8" s="139" t="s">
        <v>7</v>
      </c>
      <c r="AA8" s="140" t="s">
        <v>2</v>
      </c>
      <c r="AB8" s="137"/>
      <c r="AC8" s="147"/>
      <c r="AD8" s="148"/>
      <c r="AE8" s="135"/>
      <c r="AF8" s="135"/>
      <c r="AG8" s="134"/>
      <c r="AH8" s="134"/>
    </row>
    <row r="9" spans="1:36" ht="30" customHeight="1">
      <c r="A9" s="83" t="s">
        <v>31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5"/>
      <c r="AD9" s="7"/>
      <c r="AE9" s="7"/>
      <c r="AF9" s="7"/>
      <c r="AG9" s="7"/>
      <c r="AH9" s="8"/>
    </row>
    <row r="10" spans="1:36" s="25" customFormat="1" ht="22.5" customHeight="1">
      <c r="A10" s="47"/>
      <c r="B10" s="41"/>
      <c r="C10" s="54"/>
      <c r="D10" s="54"/>
      <c r="E10" s="54"/>
      <c r="F10" s="41"/>
      <c r="G10" s="42"/>
      <c r="H10" s="43"/>
      <c r="I10" s="42"/>
      <c r="J10" s="41"/>
      <c r="K10" s="42"/>
      <c r="L10" s="42"/>
      <c r="M10" s="42"/>
      <c r="N10" s="42"/>
      <c r="O10" s="42"/>
      <c r="P10" s="42"/>
      <c r="Q10" s="41"/>
      <c r="R10" s="42"/>
      <c r="S10" s="42"/>
      <c r="T10" s="42"/>
      <c r="U10" s="41"/>
      <c r="V10" s="41"/>
      <c r="W10" s="42"/>
      <c r="X10" s="41"/>
      <c r="Y10" s="42"/>
      <c r="Z10" s="41"/>
      <c r="AA10" s="42"/>
      <c r="AB10" s="41"/>
      <c r="AC10" s="44"/>
      <c r="AD10" s="28"/>
      <c r="AE10" s="29"/>
      <c r="AF10" s="26"/>
      <c r="AG10" s="30"/>
      <c r="AH10" s="31"/>
    </row>
    <row r="11" spans="1:36" s="25" customFormat="1" ht="22.5" customHeight="1">
      <c r="A11" s="55">
        <v>65</v>
      </c>
      <c r="B11" s="33">
        <v>-4.25</v>
      </c>
      <c r="C11" s="34">
        <f>I11+1.54</f>
        <v>892.56299999999999</v>
      </c>
      <c r="D11" s="33"/>
      <c r="E11" s="34"/>
      <c r="F11" s="33"/>
      <c r="G11" s="34"/>
      <c r="H11" s="33">
        <v>-4.25</v>
      </c>
      <c r="I11" s="34">
        <f>O11-0.085</f>
        <v>891.02300000000002</v>
      </c>
      <c r="J11" s="33">
        <f>((O11-I11)/H11)*100</f>
        <v>-2.0000000000008558</v>
      </c>
      <c r="K11" s="34"/>
      <c r="L11" s="34"/>
      <c r="M11" s="34"/>
      <c r="N11" s="34">
        <v>892.64800000000002</v>
      </c>
      <c r="O11" s="34">
        <f>N11-1.54</f>
        <v>891.10800000000006</v>
      </c>
      <c r="P11" s="34"/>
      <c r="Q11" s="33"/>
      <c r="R11" s="34"/>
      <c r="S11" s="34"/>
      <c r="T11" s="34"/>
      <c r="U11" s="33">
        <f>((W11-O11)/V11)*100</f>
        <v>-2.0000000000012128</v>
      </c>
      <c r="V11" s="33">
        <v>3.75</v>
      </c>
      <c r="W11" s="34">
        <f>O11-0.075</f>
        <v>891.03300000000002</v>
      </c>
      <c r="X11" s="33">
        <v>3.75</v>
      </c>
      <c r="Y11" s="34">
        <f>W11+1.695</f>
        <v>892.72800000000007</v>
      </c>
      <c r="Z11" s="33">
        <f t="shared" ref="Z11:Z20" si="0">X11+2.25</f>
        <v>6</v>
      </c>
      <c r="AA11" s="34">
        <f>Y11+0.068</f>
        <v>892.79600000000005</v>
      </c>
      <c r="AB11" s="33">
        <v>6</v>
      </c>
      <c r="AC11" s="35">
        <v>892.84400000000005</v>
      </c>
      <c r="AD11" s="28"/>
      <c r="AE11" s="29"/>
      <c r="AF11" s="26"/>
      <c r="AG11" s="30"/>
      <c r="AH11" s="31"/>
      <c r="AJ11" s="27"/>
    </row>
    <row r="12" spans="1:36" s="25" customFormat="1" ht="22.5" customHeight="1">
      <c r="A12" s="55">
        <f t="shared" ref="A12:A17" si="1">SUM(A11+1)</f>
        <v>66</v>
      </c>
      <c r="B12" s="33">
        <v>-4.25</v>
      </c>
      <c r="C12" s="34">
        <f t="shared" ref="C12:C50" si="2">I12+1.54</f>
        <v>891.87599999999998</v>
      </c>
      <c r="D12" s="33"/>
      <c r="E12" s="34"/>
      <c r="F12" s="33"/>
      <c r="G12" s="34"/>
      <c r="H12" s="33">
        <v>-4.25</v>
      </c>
      <c r="I12" s="34">
        <f t="shared" ref="I12:I44" si="3">O12-0.085</f>
        <v>890.33600000000001</v>
      </c>
      <c r="J12" s="33">
        <f>((O12-I12)/H12)*100</f>
        <v>-2.0000000000008558</v>
      </c>
      <c r="K12" s="34"/>
      <c r="L12" s="34"/>
      <c r="M12" s="34"/>
      <c r="N12" s="34">
        <v>891.96100000000001</v>
      </c>
      <c r="O12" s="34">
        <f t="shared" ref="O12:O70" si="4">N12-1.54</f>
        <v>890.42100000000005</v>
      </c>
      <c r="P12" s="34"/>
      <c r="Q12" s="33"/>
      <c r="R12" s="34"/>
      <c r="S12" s="34"/>
      <c r="T12" s="34"/>
      <c r="U12" s="33">
        <f>((W12-O12)/V12)*100</f>
        <v>-2.0000000000012128</v>
      </c>
      <c r="V12" s="33">
        <v>3.75</v>
      </c>
      <c r="W12" s="34">
        <f t="shared" ref="W12:W45" si="5">O12-0.075</f>
        <v>890.346</v>
      </c>
      <c r="X12" s="33">
        <v>3.75</v>
      </c>
      <c r="Y12" s="34">
        <f t="shared" ref="Y12:Y69" si="6">W12+1.695</f>
        <v>892.04100000000005</v>
      </c>
      <c r="Z12" s="33">
        <f t="shared" si="0"/>
        <v>6</v>
      </c>
      <c r="AA12" s="34">
        <f t="shared" ref="AA12:AA26" si="7">Y12+0.068</f>
        <v>892.10900000000004</v>
      </c>
      <c r="AB12" s="33">
        <v>6</v>
      </c>
      <c r="AC12" s="35">
        <v>892.36800000000005</v>
      </c>
      <c r="AD12" s="28"/>
      <c r="AE12" s="29"/>
      <c r="AF12" s="26"/>
      <c r="AG12" s="30"/>
      <c r="AH12" s="31"/>
      <c r="AJ12" s="27"/>
    </row>
    <row r="13" spans="1:36" s="25" customFormat="1" ht="22.5" customHeight="1">
      <c r="A13" s="55">
        <f t="shared" si="1"/>
        <v>67</v>
      </c>
      <c r="B13" s="33">
        <v>-4.25</v>
      </c>
      <c r="C13" s="34">
        <f t="shared" si="2"/>
        <v>891.35699999999997</v>
      </c>
      <c r="D13" s="33"/>
      <c r="E13" s="34"/>
      <c r="F13" s="33"/>
      <c r="G13" s="34"/>
      <c r="H13" s="33">
        <v>-4.25</v>
      </c>
      <c r="I13" s="34">
        <f t="shared" si="3"/>
        <v>889.81700000000001</v>
      </c>
      <c r="J13" s="33">
        <f>((O13-I13)/H13)*100</f>
        <v>-2.0000000000008558</v>
      </c>
      <c r="K13" s="34"/>
      <c r="L13" s="34"/>
      <c r="M13" s="34"/>
      <c r="N13" s="34">
        <v>891.44200000000001</v>
      </c>
      <c r="O13" s="34">
        <f t="shared" si="4"/>
        <v>889.90200000000004</v>
      </c>
      <c r="P13" s="34"/>
      <c r="Q13" s="33"/>
      <c r="R13" s="34"/>
      <c r="S13" s="34"/>
      <c r="T13" s="34"/>
      <c r="U13" s="33">
        <f>((W13-O13)/V13)*100</f>
        <v>-2.0000000000012128</v>
      </c>
      <c r="V13" s="33">
        <v>3.75</v>
      </c>
      <c r="W13" s="34">
        <f t="shared" si="5"/>
        <v>889.827</v>
      </c>
      <c r="X13" s="33">
        <v>3.75</v>
      </c>
      <c r="Y13" s="34">
        <f t="shared" si="6"/>
        <v>891.52200000000005</v>
      </c>
      <c r="Z13" s="33">
        <f t="shared" si="0"/>
        <v>6</v>
      </c>
      <c r="AA13" s="34">
        <f t="shared" si="7"/>
        <v>891.59</v>
      </c>
      <c r="AB13" s="33">
        <v>6</v>
      </c>
      <c r="AC13" s="35">
        <v>892.36800000000005</v>
      </c>
      <c r="AD13" s="28"/>
      <c r="AE13" s="29"/>
      <c r="AF13" s="26"/>
      <c r="AG13" s="38"/>
      <c r="AH13" s="31"/>
      <c r="AJ13" s="27"/>
    </row>
    <row r="14" spans="1:36" s="25" customFormat="1" ht="22.5" customHeight="1">
      <c r="A14" s="55">
        <f t="shared" si="1"/>
        <v>68</v>
      </c>
      <c r="B14" s="33">
        <v>-4.25</v>
      </c>
      <c r="C14" s="34">
        <f t="shared" si="2"/>
        <v>891.17199999999991</v>
      </c>
      <c r="D14" s="33"/>
      <c r="E14" s="34"/>
      <c r="F14" s="33"/>
      <c r="G14" s="34"/>
      <c r="H14" s="33">
        <v>-4.25</v>
      </c>
      <c r="I14" s="34">
        <f t="shared" si="3"/>
        <v>889.63199999999995</v>
      </c>
      <c r="J14" s="33">
        <f>((O14-I14)/H14)*100</f>
        <v>-2.0000000000008558</v>
      </c>
      <c r="K14" s="34"/>
      <c r="L14" s="34"/>
      <c r="M14" s="34"/>
      <c r="N14" s="34">
        <v>891.25699999999995</v>
      </c>
      <c r="O14" s="34">
        <f t="shared" si="4"/>
        <v>889.71699999999998</v>
      </c>
      <c r="P14" s="34"/>
      <c r="Q14" s="33"/>
      <c r="R14" s="34"/>
      <c r="S14" s="34"/>
      <c r="T14" s="34"/>
      <c r="U14" s="33">
        <f>((W14-O14)/V14)*100</f>
        <v>-2.0000000000012128</v>
      </c>
      <c r="V14" s="33">
        <v>3.75</v>
      </c>
      <c r="W14" s="34">
        <f t="shared" si="5"/>
        <v>889.64199999999994</v>
      </c>
      <c r="X14" s="33">
        <v>3.75</v>
      </c>
      <c r="Y14" s="34">
        <f t="shared" si="6"/>
        <v>891.33699999999999</v>
      </c>
      <c r="Z14" s="33">
        <f t="shared" si="0"/>
        <v>6</v>
      </c>
      <c r="AA14" s="34">
        <f t="shared" si="7"/>
        <v>891.40499999999997</v>
      </c>
      <c r="AB14" s="33">
        <v>6</v>
      </c>
      <c r="AC14" s="35">
        <v>891.53899999999999</v>
      </c>
      <c r="AD14" s="28"/>
      <c r="AE14" s="29"/>
      <c r="AF14" s="26"/>
      <c r="AG14" s="38"/>
      <c r="AH14" s="31"/>
      <c r="AJ14" s="27"/>
    </row>
    <row r="15" spans="1:36" s="25" customFormat="1" ht="22.5" customHeight="1">
      <c r="A15" s="55" t="s">
        <v>32</v>
      </c>
      <c r="B15" s="33">
        <v>-4.25</v>
      </c>
      <c r="C15" s="34">
        <f t="shared" si="2"/>
        <v>891.16599999999994</v>
      </c>
      <c r="D15" s="33"/>
      <c r="E15" s="34"/>
      <c r="F15" s="33"/>
      <c r="G15" s="34"/>
      <c r="H15" s="33">
        <v>-4.25</v>
      </c>
      <c r="I15" s="34">
        <f t="shared" si="3"/>
        <v>889.62599999999998</v>
      </c>
      <c r="J15" s="33">
        <f>((O15-I15)/H15)*100</f>
        <v>-2.0000000000008558</v>
      </c>
      <c r="K15" s="34"/>
      <c r="L15" s="34"/>
      <c r="M15" s="34"/>
      <c r="N15" s="34">
        <v>891.25099999999998</v>
      </c>
      <c r="O15" s="34">
        <f t="shared" si="4"/>
        <v>889.71100000000001</v>
      </c>
      <c r="P15" s="34"/>
      <c r="Q15" s="33"/>
      <c r="R15" s="34"/>
      <c r="S15" s="34"/>
      <c r="T15" s="34"/>
      <c r="U15" s="33">
        <f>((W15-O15)/V15)*100</f>
        <v>-2.0000000000012128</v>
      </c>
      <c r="V15" s="33">
        <v>3.75</v>
      </c>
      <c r="W15" s="34">
        <f t="shared" si="5"/>
        <v>889.63599999999997</v>
      </c>
      <c r="X15" s="33">
        <v>3.75</v>
      </c>
      <c r="Y15" s="34">
        <f t="shared" si="6"/>
        <v>891.33100000000002</v>
      </c>
      <c r="Z15" s="33">
        <f t="shared" si="0"/>
        <v>6</v>
      </c>
      <c r="AA15" s="34">
        <f t="shared" si="7"/>
        <v>891.399</v>
      </c>
      <c r="AB15" s="33">
        <v>6</v>
      </c>
      <c r="AC15" s="35">
        <v>891.54200000000003</v>
      </c>
      <c r="AD15" s="28"/>
      <c r="AE15" s="29"/>
      <c r="AF15" s="26"/>
      <c r="AG15" s="38"/>
      <c r="AH15" s="31"/>
      <c r="AJ15" s="27"/>
    </row>
    <row r="16" spans="1:36" s="25" customFormat="1" ht="22.5" customHeight="1">
      <c r="A16" s="55">
        <v>69</v>
      </c>
      <c r="B16" s="33">
        <v>-4.25</v>
      </c>
      <c r="C16" s="34">
        <f t="shared" si="2"/>
        <v>891.154</v>
      </c>
      <c r="D16" s="33"/>
      <c r="E16" s="34"/>
      <c r="F16" s="33"/>
      <c r="G16" s="34"/>
      <c r="H16" s="33">
        <v>-4.25</v>
      </c>
      <c r="I16" s="34">
        <f t="shared" si="3"/>
        <v>889.61400000000003</v>
      </c>
      <c r="J16" s="33">
        <f t="shared" ref="J16:J47" si="8">((O16-I16)/H16)*100</f>
        <v>-2.0000000000008558</v>
      </c>
      <c r="K16" s="34"/>
      <c r="L16" s="34"/>
      <c r="M16" s="34"/>
      <c r="N16" s="34">
        <v>891.23900000000003</v>
      </c>
      <c r="O16" s="34">
        <f t="shared" si="4"/>
        <v>889.69900000000007</v>
      </c>
      <c r="P16" s="34"/>
      <c r="Q16" s="33"/>
      <c r="R16" s="34"/>
      <c r="S16" s="34"/>
      <c r="T16" s="34"/>
      <c r="U16" s="33">
        <f t="shared" ref="U16:U70" si="9">((W16-O16)/V16)*100</f>
        <v>-2.0000000000012128</v>
      </c>
      <c r="V16" s="33">
        <v>3.75</v>
      </c>
      <c r="W16" s="34">
        <f t="shared" si="5"/>
        <v>889.62400000000002</v>
      </c>
      <c r="X16" s="33">
        <v>3.75</v>
      </c>
      <c r="Y16" s="34">
        <f t="shared" si="6"/>
        <v>891.31900000000007</v>
      </c>
      <c r="Z16" s="33">
        <f t="shared" si="0"/>
        <v>6</v>
      </c>
      <c r="AA16" s="34">
        <f t="shared" si="7"/>
        <v>891.38700000000006</v>
      </c>
      <c r="AB16" s="33">
        <v>6</v>
      </c>
      <c r="AC16" s="35">
        <v>891.90899999999999</v>
      </c>
      <c r="AD16" s="28"/>
      <c r="AE16" s="29"/>
      <c r="AF16" s="26"/>
      <c r="AG16" s="38"/>
      <c r="AH16" s="31"/>
    </row>
    <row r="17" spans="1:34" s="25" customFormat="1" ht="22.5" customHeight="1">
      <c r="A17" s="55">
        <f t="shared" si="1"/>
        <v>70</v>
      </c>
      <c r="B17" s="33">
        <v>-4.25</v>
      </c>
      <c r="C17" s="34">
        <f t="shared" si="2"/>
        <v>891.13499999999999</v>
      </c>
      <c r="D17" s="33"/>
      <c r="E17" s="34"/>
      <c r="F17" s="33"/>
      <c r="G17" s="34"/>
      <c r="H17" s="33">
        <v>-4.25</v>
      </c>
      <c r="I17" s="34">
        <f t="shared" si="3"/>
        <v>889.59500000000003</v>
      </c>
      <c r="J17" s="33">
        <f t="shared" si="8"/>
        <v>-2.0000000000008558</v>
      </c>
      <c r="K17" s="34"/>
      <c r="L17" s="34"/>
      <c r="M17" s="34"/>
      <c r="N17" s="34">
        <v>891.22</v>
      </c>
      <c r="O17" s="34">
        <f t="shared" si="4"/>
        <v>889.68000000000006</v>
      </c>
      <c r="P17" s="34"/>
      <c r="Q17" s="33"/>
      <c r="R17" s="34"/>
      <c r="S17" s="34"/>
      <c r="T17" s="34"/>
      <c r="U17" s="33">
        <f t="shared" si="9"/>
        <v>-2.0000000000012128</v>
      </c>
      <c r="V17" s="33">
        <v>3.75</v>
      </c>
      <c r="W17" s="34">
        <f t="shared" si="5"/>
        <v>889.60500000000002</v>
      </c>
      <c r="X17" s="33">
        <v>3.75</v>
      </c>
      <c r="Y17" s="34">
        <f t="shared" si="6"/>
        <v>891.30000000000007</v>
      </c>
      <c r="Z17" s="33">
        <f t="shared" si="0"/>
        <v>6</v>
      </c>
      <c r="AA17" s="34">
        <f t="shared" si="7"/>
        <v>891.36800000000005</v>
      </c>
      <c r="AB17" s="33">
        <v>6</v>
      </c>
      <c r="AC17" s="35">
        <v>891.726</v>
      </c>
      <c r="AD17" s="28"/>
      <c r="AE17" s="29"/>
      <c r="AF17" s="26"/>
      <c r="AG17" s="38"/>
      <c r="AH17" s="31"/>
    </row>
    <row r="18" spans="1:34" s="25" customFormat="1" ht="22.5" customHeight="1" thickBot="1">
      <c r="A18" s="55" t="s">
        <v>33</v>
      </c>
      <c r="B18" s="33">
        <v>-4.25</v>
      </c>
      <c r="C18" s="34">
        <f t="shared" si="2"/>
        <v>891.13299999999992</v>
      </c>
      <c r="D18" s="33"/>
      <c r="E18" s="34"/>
      <c r="F18" s="33"/>
      <c r="G18" s="34"/>
      <c r="H18" s="33">
        <v>-4.25</v>
      </c>
      <c r="I18" s="34">
        <f t="shared" si="3"/>
        <v>889.59299999999996</v>
      </c>
      <c r="J18" s="33">
        <f t="shared" si="8"/>
        <v>-2.0000000000008558</v>
      </c>
      <c r="K18" s="34"/>
      <c r="L18" s="34"/>
      <c r="M18" s="34"/>
      <c r="N18" s="34">
        <v>891.21799999999996</v>
      </c>
      <c r="O18" s="34">
        <f t="shared" si="4"/>
        <v>889.678</v>
      </c>
      <c r="P18" s="34"/>
      <c r="Q18" s="33"/>
      <c r="R18" s="34"/>
      <c r="S18" s="34"/>
      <c r="T18" s="34"/>
      <c r="U18" s="33">
        <f t="shared" si="9"/>
        <v>-2.0000000000012128</v>
      </c>
      <c r="V18" s="33">
        <v>3.75</v>
      </c>
      <c r="W18" s="34">
        <f t="shared" si="5"/>
        <v>889.60299999999995</v>
      </c>
      <c r="X18" s="33">
        <v>3.75</v>
      </c>
      <c r="Y18" s="34">
        <f t="shared" si="6"/>
        <v>891.298</v>
      </c>
      <c r="Z18" s="33">
        <f t="shared" si="0"/>
        <v>6</v>
      </c>
      <c r="AA18" s="34">
        <f t="shared" si="7"/>
        <v>891.36599999999999</v>
      </c>
      <c r="AB18" s="33">
        <v>6</v>
      </c>
      <c r="AC18" s="35">
        <v>891.72199999999998</v>
      </c>
      <c r="AD18" s="28"/>
      <c r="AE18" s="29"/>
      <c r="AF18" s="26"/>
      <c r="AG18" s="39"/>
      <c r="AH18" s="31"/>
    </row>
    <row r="19" spans="1:34" s="25" customFormat="1" ht="22.5" customHeight="1">
      <c r="A19" s="55" t="s">
        <v>34</v>
      </c>
      <c r="B19" s="33">
        <v>-4.25</v>
      </c>
      <c r="C19" s="34">
        <f t="shared" si="2"/>
        <v>891.12599999999998</v>
      </c>
      <c r="D19" s="33"/>
      <c r="E19" s="34"/>
      <c r="F19" s="33"/>
      <c r="G19" s="34"/>
      <c r="H19" s="33">
        <v>-4.25</v>
      </c>
      <c r="I19" s="34">
        <f t="shared" si="3"/>
        <v>889.58600000000001</v>
      </c>
      <c r="J19" s="33">
        <f t="shared" si="8"/>
        <v>-2.0000000000008558</v>
      </c>
      <c r="K19" s="34"/>
      <c r="L19" s="34"/>
      <c r="M19" s="34"/>
      <c r="N19" s="34">
        <v>891.21100000000001</v>
      </c>
      <c r="O19" s="34">
        <f t="shared" si="4"/>
        <v>889.67100000000005</v>
      </c>
      <c r="P19" s="34"/>
      <c r="Q19" s="33"/>
      <c r="R19" s="34"/>
      <c r="S19" s="34"/>
      <c r="T19" s="34"/>
      <c r="U19" s="33">
        <f t="shared" si="9"/>
        <v>-2.0000000000012128</v>
      </c>
      <c r="V19" s="33">
        <v>3.75</v>
      </c>
      <c r="W19" s="34">
        <f t="shared" si="5"/>
        <v>889.596</v>
      </c>
      <c r="X19" s="33">
        <v>3.75</v>
      </c>
      <c r="Y19" s="34">
        <f t="shared" si="6"/>
        <v>891.29100000000005</v>
      </c>
      <c r="Z19" s="33">
        <f t="shared" si="0"/>
        <v>6</v>
      </c>
      <c r="AA19" s="34">
        <f t="shared" si="7"/>
        <v>891.35900000000004</v>
      </c>
      <c r="AB19" s="33">
        <v>6</v>
      </c>
      <c r="AC19" s="35">
        <v>891.73599999999999</v>
      </c>
      <c r="AD19" s="28"/>
      <c r="AE19" s="29"/>
      <c r="AF19" s="26"/>
      <c r="AG19" s="38"/>
      <c r="AH19" s="31"/>
    </row>
    <row r="20" spans="1:34" s="25" customFormat="1" ht="22.5" customHeight="1">
      <c r="A20" s="55">
        <v>71</v>
      </c>
      <c r="B20" s="33">
        <v>-4.25</v>
      </c>
      <c r="C20" s="34">
        <f t="shared" si="2"/>
        <v>891.11699999999996</v>
      </c>
      <c r="D20" s="33"/>
      <c r="E20" s="34"/>
      <c r="F20" s="33"/>
      <c r="G20" s="34"/>
      <c r="H20" s="33">
        <v>-4.25</v>
      </c>
      <c r="I20" s="34">
        <f t="shared" si="3"/>
        <v>889.577</v>
      </c>
      <c r="J20" s="33">
        <f t="shared" si="8"/>
        <v>-2.0000000000008558</v>
      </c>
      <c r="K20" s="34"/>
      <c r="L20" s="34"/>
      <c r="M20" s="34"/>
      <c r="N20" s="34">
        <v>891.202</v>
      </c>
      <c r="O20" s="34">
        <f t="shared" si="4"/>
        <v>889.66200000000003</v>
      </c>
      <c r="P20" s="34"/>
      <c r="Q20" s="33"/>
      <c r="R20" s="34"/>
      <c r="S20" s="34"/>
      <c r="T20" s="34"/>
      <c r="U20" s="33">
        <f t="shared" si="9"/>
        <v>-2.0000000000012128</v>
      </c>
      <c r="V20" s="33">
        <v>3.75</v>
      </c>
      <c r="W20" s="34">
        <f t="shared" si="5"/>
        <v>889.58699999999999</v>
      </c>
      <c r="X20" s="33">
        <v>3.75</v>
      </c>
      <c r="Y20" s="34">
        <f t="shared" si="6"/>
        <v>891.28200000000004</v>
      </c>
      <c r="Z20" s="33">
        <f t="shared" si="0"/>
        <v>6</v>
      </c>
      <c r="AA20" s="34">
        <f t="shared" si="7"/>
        <v>891.35</v>
      </c>
      <c r="AB20" s="33">
        <v>6</v>
      </c>
      <c r="AC20" s="35">
        <v>891.80799999999999</v>
      </c>
      <c r="AD20" s="28"/>
      <c r="AE20" s="29"/>
      <c r="AF20" s="26"/>
      <c r="AG20" s="38"/>
      <c r="AH20" s="31"/>
    </row>
    <row r="21" spans="1:34" s="25" customFormat="1" ht="22.5" customHeight="1">
      <c r="A21" s="55">
        <f>SUM(A20+1)</f>
        <v>72</v>
      </c>
      <c r="B21" s="33">
        <v>-4.25</v>
      </c>
      <c r="C21" s="34">
        <f t="shared" si="2"/>
        <v>891.09899999999993</v>
      </c>
      <c r="D21" s="33"/>
      <c r="E21" s="34"/>
      <c r="F21" s="33"/>
      <c r="G21" s="34"/>
      <c r="H21" s="33">
        <v>-4.25</v>
      </c>
      <c r="I21" s="34">
        <f t="shared" si="3"/>
        <v>889.55899999999997</v>
      </c>
      <c r="J21" s="33">
        <f t="shared" si="8"/>
        <v>-2.0000000000008558</v>
      </c>
      <c r="K21" s="34"/>
      <c r="L21" s="34"/>
      <c r="M21" s="34"/>
      <c r="N21" s="34">
        <v>891.18399999999997</v>
      </c>
      <c r="O21" s="34">
        <f t="shared" si="4"/>
        <v>889.64400000000001</v>
      </c>
      <c r="P21" s="34"/>
      <c r="Q21" s="33"/>
      <c r="R21" s="34"/>
      <c r="S21" s="34"/>
      <c r="T21" s="34"/>
      <c r="U21" s="33">
        <f t="shared" si="9"/>
        <v>-2.0000000000012128</v>
      </c>
      <c r="V21" s="33">
        <v>3.75</v>
      </c>
      <c r="W21" s="34">
        <f t="shared" si="5"/>
        <v>889.56899999999996</v>
      </c>
      <c r="X21" s="86" t="s">
        <v>28</v>
      </c>
      <c r="Y21" s="87"/>
      <c r="Z21" s="87"/>
      <c r="AA21" s="87"/>
      <c r="AB21" s="33">
        <v>4.25</v>
      </c>
      <c r="AC21" s="35">
        <f>W21+1.54</f>
        <v>891.10899999999992</v>
      </c>
      <c r="AD21" s="28"/>
      <c r="AE21" s="29"/>
      <c r="AF21" s="26"/>
      <c r="AG21" s="38"/>
      <c r="AH21" s="31"/>
    </row>
    <row r="22" spans="1:34" s="25" customFormat="1" ht="22.5" customHeight="1">
      <c r="A22" s="55">
        <f>SUM(A21+1)</f>
        <v>73</v>
      </c>
      <c r="B22" s="33">
        <v>-4.25</v>
      </c>
      <c r="C22" s="34">
        <f t="shared" si="2"/>
        <v>891.08100000000002</v>
      </c>
      <c r="D22" s="33"/>
      <c r="E22" s="34"/>
      <c r="F22" s="33"/>
      <c r="G22" s="34"/>
      <c r="H22" s="33">
        <v>-4.25</v>
      </c>
      <c r="I22" s="34">
        <f t="shared" si="3"/>
        <v>889.54100000000005</v>
      </c>
      <c r="J22" s="33">
        <f t="shared" si="8"/>
        <v>-2.0000000000008558</v>
      </c>
      <c r="K22" s="34"/>
      <c r="L22" s="34"/>
      <c r="M22" s="34"/>
      <c r="N22" s="34">
        <v>891.16600000000005</v>
      </c>
      <c r="O22" s="34">
        <f t="shared" si="4"/>
        <v>889.62600000000009</v>
      </c>
      <c r="P22" s="34"/>
      <c r="Q22" s="33"/>
      <c r="R22" s="34"/>
      <c r="S22" s="34"/>
      <c r="T22" s="34"/>
      <c r="U22" s="33">
        <f t="shared" si="9"/>
        <v>-2.0000000000012128</v>
      </c>
      <c r="V22" s="33">
        <v>3.75</v>
      </c>
      <c r="W22" s="34">
        <f t="shared" si="5"/>
        <v>889.55100000000004</v>
      </c>
      <c r="X22" s="33">
        <v>3.75</v>
      </c>
      <c r="Y22" s="34">
        <f t="shared" si="6"/>
        <v>891.24600000000009</v>
      </c>
      <c r="Z22" s="33">
        <f>X22+2.25</f>
        <v>6</v>
      </c>
      <c r="AA22" s="34">
        <f t="shared" si="7"/>
        <v>891.31400000000008</v>
      </c>
      <c r="AB22" s="33">
        <v>6</v>
      </c>
      <c r="AC22" s="35">
        <v>891.63800000000003</v>
      </c>
      <c r="AD22" s="28"/>
      <c r="AE22" s="29"/>
      <c r="AF22" s="26"/>
      <c r="AG22" s="38"/>
      <c r="AH22" s="31"/>
    </row>
    <row r="23" spans="1:34" s="25" customFormat="1" ht="22.5" customHeight="1">
      <c r="A23" s="55">
        <f>SUM(A22+1)</f>
        <v>74</v>
      </c>
      <c r="B23" s="33">
        <v>-4.25</v>
      </c>
      <c r="C23" s="34">
        <f t="shared" si="2"/>
        <v>891.06299999999999</v>
      </c>
      <c r="D23" s="33"/>
      <c r="E23" s="34"/>
      <c r="F23" s="33"/>
      <c r="G23" s="34"/>
      <c r="H23" s="33">
        <v>-4.25</v>
      </c>
      <c r="I23" s="34">
        <f t="shared" si="3"/>
        <v>889.52300000000002</v>
      </c>
      <c r="J23" s="33">
        <f t="shared" si="8"/>
        <v>-2.0000000000008558</v>
      </c>
      <c r="K23" s="34"/>
      <c r="L23" s="34"/>
      <c r="M23" s="34"/>
      <c r="N23" s="34">
        <v>891.14800000000002</v>
      </c>
      <c r="O23" s="34">
        <f t="shared" si="4"/>
        <v>889.60800000000006</v>
      </c>
      <c r="P23" s="34"/>
      <c r="Q23" s="33"/>
      <c r="R23" s="34"/>
      <c r="S23" s="34"/>
      <c r="T23" s="34"/>
      <c r="U23" s="33">
        <f t="shared" si="9"/>
        <v>-2.0000000000012128</v>
      </c>
      <c r="V23" s="33">
        <v>3.75</v>
      </c>
      <c r="W23" s="34">
        <f t="shared" si="5"/>
        <v>889.53300000000002</v>
      </c>
      <c r="X23" s="33">
        <v>3.75</v>
      </c>
      <c r="Y23" s="34">
        <f t="shared" si="6"/>
        <v>891.22800000000007</v>
      </c>
      <c r="Z23" s="33">
        <f>X23+2.25</f>
        <v>6</v>
      </c>
      <c r="AA23" s="34">
        <f t="shared" si="7"/>
        <v>891.29600000000005</v>
      </c>
      <c r="AB23" s="33">
        <v>6</v>
      </c>
      <c r="AC23" s="35">
        <v>891.2</v>
      </c>
      <c r="AD23" s="28"/>
      <c r="AE23" s="29"/>
      <c r="AF23" s="26"/>
      <c r="AG23" s="38"/>
      <c r="AH23" s="31"/>
    </row>
    <row r="24" spans="1:34" s="25" customFormat="1" ht="22.5" customHeight="1">
      <c r="A24" s="55">
        <f>SUM(A23+1)</f>
        <v>75</v>
      </c>
      <c r="B24" s="33">
        <v>-4.25</v>
      </c>
      <c r="C24" s="34">
        <f t="shared" si="2"/>
        <v>891.04499999999996</v>
      </c>
      <c r="D24" s="33"/>
      <c r="E24" s="34"/>
      <c r="F24" s="33"/>
      <c r="G24" s="34"/>
      <c r="H24" s="33">
        <v>-4.25</v>
      </c>
      <c r="I24" s="34">
        <f t="shared" si="3"/>
        <v>889.505</v>
      </c>
      <c r="J24" s="33">
        <f t="shared" si="8"/>
        <v>-2.0000000000008558</v>
      </c>
      <c r="K24" s="34"/>
      <c r="L24" s="34"/>
      <c r="M24" s="34"/>
      <c r="N24" s="34">
        <v>891.13</v>
      </c>
      <c r="O24" s="34">
        <f t="shared" si="4"/>
        <v>889.59</v>
      </c>
      <c r="P24" s="34"/>
      <c r="Q24" s="33"/>
      <c r="R24" s="34"/>
      <c r="S24" s="34"/>
      <c r="T24" s="34"/>
      <c r="U24" s="33">
        <f t="shared" si="9"/>
        <v>-2.0000000000012128</v>
      </c>
      <c r="V24" s="33">
        <v>3.75</v>
      </c>
      <c r="W24" s="34">
        <f t="shared" si="5"/>
        <v>889.51499999999999</v>
      </c>
      <c r="X24" s="33">
        <v>3.75</v>
      </c>
      <c r="Y24" s="34">
        <f t="shared" si="6"/>
        <v>891.21</v>
      </c>
      <c r="Z24" s="33">
        <f>X24+2.25</f>
        <v>6</v>
      </c>
      <c r="AA24" s="34">
        <f t="shared" si="7"/>
        <v>891.27800000000002</v>
      </c>
      <c r="AB24" s="33">
        <v>6</v>
      </c>
      <c r="AC24" s="35">
        <v>891.16</v>
      </c>
      <c r="AD24" s="28"/>
      <c r="AE24" s="29"/>
      <c r="AF24" s="26"/>
      <c r="AG24" s="38"/>
      <c r="AH24" s="31"/>
    </row>
    <row r="25" spans="1:34" s="25" customFormat="1" ht="22.5" customHeight="1">
      <c r="A25" s="55">
        <f>SUM(A24+1)</f>
        <v>76</v>
      </c>
      <c r="B25" s="33">
        <v>-4.25</v>
      </c>
      <c r="C25" s="34">
        <f t="shared" si="2"/>
        <v>891.02699999999993</v>
      </c>
      <c r="D25" s="33"/>
      <c r="E25" s="34"/>
      <c r="F25" s="33"/>
      <c r="G25" s="34"/>
      <c r="H25" s="33">
        <v>-4.25</v>
      </c>
      <c r="I25" s="34">
        <f t="shared" si="3"/>
        <v>889.48699999999997</v>
      </c>
      <c r="J25" s="33">
        <f t="shared" si="8"/>
        <v>-2.0000000000008558</v>
      </c>
      <c r="K25" s="34"/>
      <c r="L25" s="34"/>
      <c r="M25" s="34"/>
      <c r="N25" s="34">
        <v>891.11199999999997</v>
      </c>
      <c r="O25" s="34">
        <f t="shared" si="4"/>
        <v>889.572</v>
      </c>
      <c r="P25" s="34"/>
      <c r="Q25" s="33"/>
      <c r="R25" s="34"/>
      <c r="S25" s="34"/>
      <c r="T25" s="34"/>
      <c r="U25" s="33">
        <f t="shared" si="9"/>
        <v>-2.0000000000012128</v>
      </c>
      <c r="V25" s="33">
        <v>3.75</v>
      </c>
      <c r="W25" s="34">
        <f t="shared" si="5"/>
        <v>889.49699999999996</v>
      </c>
      <c r="X25" s="33">
        <v>3.75</v>
      </c>
      <c r="Y25" s="34">
        <f t="shared" si="6"/>
        <v>891.19200000000001</v>
      </c>
      <c r="Z25" s="33">
        <f>X25+2.25</f>
        <v>6</v>
      </c>
      <c r="AA25" s="34">
        <f t="shared" si="7"/>
        <v>891.26</v>
      </c>
      <c r="AB25" s="33">
        <v>6</v>
      </c>
      <c r="AC25" s="35">
        <v>891.26599999999996</v>
      </c>
      <c r="AD25" s="28"/>
      <c r="AE25" s="29"/>
      <c r="AF25" s="26"/>
      <c r="AG25" s="38"/>
      <c r="AH25" s="31"/>
    </row>
    <row r="26" spans="1:34" s="25" customFormat="1" ht="22.5" customHeight="1">
      <c r="A26" s="55" t="s">
        <v>35</v>
      </c>
      <c r="B26" s="33">
        <v>-4.25</v>
      </c>
      <c r="C26" s="34">
        <f t="shared" si="2"/>
        <v>891.02299999999991</v>
      </c>
      <c r="D26" s="33"/>
      <c r="E26" s="34"/>
      <c r="F26" s="33"/>
      <c r="G26" s="34"/>
      <c r="H26" s="33">
        <v>-4.25</v>
      </c>
      <c r="I26" s="34">
        <f t="shared" si="3"/>
        <v>889.48299999999995</v>
      </c>
      <c r="J26" s="33">
        <f t="shared" si="8"/>
        <v>-2.0000000000008558</v>
      </c>
      <c r="K26" s="34"/>
      <c r="L26" s="34"/>
      <c r="M26" s="34"/>
      <c r="N26" s="34">
        <v>891.10799999999995</v>
      </c>
      <c r="O26" s="34">
        <f t="shared" si="4"/>
        <v>889.56799999999998</v>
      </c>
      <c r="P26" s="34"/>
      <c r="Q26" s="33"/>
      <c r="R26" s="34"/>
      <c r="S26" s="34"/>
      <c r="T26" s="34"/>
      <c r="U26" s="33">
        <f t="shared" si="9"/>
        <v>-2.0000000000012128</v>
      </c>
      <c r="V26" s="33">
        <v>3.75</v>
      </c>
      <c r="W26" s="34">
        <f t="shared" si="5"/>
        <v>889.49299999999994</v>
      </c>
      <c r="X26" s="33">
        <v>3.75</v>
      </c>
      <c r="Y26" s="34">
        <f t="shared" si="6"/>
        <v>891.18799999999999</v>
      </c>
      <c r="Z26" s="33">
        <f>X26+2.25</f>
        <v>6</v>
      </c>
      <c r="AA26" s="34">
        <f t="shared" si="7"/>
        <v>891.25599999999997</v>
      </c>
      <c r="AB26" s="33">
        <v>6</v>
      </c>
      <c r="AC26" s="35">
        <v>891.40700000000004</v>
      </c>
      <c r="AD26" s="28"/>
      <c r="AE26" s="29"/>
      <c r="AF26" s="26"/>
      <c r="AG26" s="38"/>
      <c r="AH26" s="31"/>
    </row>
    <row r="27" spans="1:34" s="25" customFormat="1" ht="22.5" customHeight="1">
      <c r="A27" s="55">
        <v>77</v>
      </c>
      <c r="B27" s="33">
        <v>-4.25</v>
      </c>
      <c r="C27" s="34">
        <f t="shared" si="2"/>
        <v>891.00900000000001</v>
      </c>
      <c r="D27" s="33"/>
      <c r="E27" s="34"/>
      <c r="F27" s="33"/>
      <c r="G27" s="34"/>
      <c r="H27" s="33">
        <v>-4.25</v>
      </c>
      <c r="I27" s="34">
        <f t="shared" si="3"/>
        <v>889.46900000000005</v>
      </c>
      <c r="J27" s="33">
        <f t="shared" si="8"/>
        <v>-2.0000000000008558</v>
      </c>
      <c r="K27" s="34"/>
      <c r="L27" s="34"/>
      <c r="M27" s="34"/>
      <c r="N27" s="34">
        <v>891.09400000000005</v>
      </c>
      <c r="O27" s="34">
        <f t="shared" si="4"/>
        <v>889.55400000000009</v>
      </c>
      <c r="P27" s="34"/>
      <c r="Q27" s="33"/>
      <c r="R27" s="34"/>
      <c r="S27" s="34"/>
      <c r="T27" s="34"/>
      <c r="U27" s="33">
        <f t="shared" si="9"/>
        <v>-2.0000000000012128</v>
      </c>
      <c r="V27" s="33">
        <v>3.75</v>
      </c>
      <c r="W27" s="34">
        <f t="shared" si="5"/>
        <v>889.47900000000004</v>
      </c>
      <c r="X27" s="86" t="s">
        <v>28</v>
      </c>
      <c r="Y27" s="87"/>
      <c r="Z27" s="87"/>
      <c r="AA27" s="87"/>
      <c r="AB27" s="33">
        <v>4.25</v>
      </c>
      <c r="AC27" s="35">
        <f>W27+1.54</f>
        <v>891.01900000000001</v>
      </c>
      <c r="AD27" s="28"/>
      <c r="AE27" s="29"/>
      <c r="AF27" s="26"/>
      <c r="AG27" s="38"/>
      <c r="AH27" s="31"/>
    </row>
    <row r="28" spans="1:34" s="25" customFormat="1" ht="22.5" customHeight="1">
      <c r="A28" s="55">
        <f t="shared" ref="A28:A69" si="10">SUM(A27+1)</f>
        <v>78</v>
      </c>
      <c r="B28" s="33">
        <v>-4.25</v>
      </c>
      <c r="C28" s="34">
        <f t="shared" si="2"/>
        <v>890.99099999999999</v>
      </c>
      <c r="D28" s="33"/>
      <c r="E28" s="34"/>
      <c r="F28" s="33"/>
      <c r="G28" s="34"/>
      <c r="H28" s="33">
        <v>-4.25</v>
      </c>
      <c r="I28" s="34">
        <f t="shared" si="3"/>
        <v>889.45100000000002</v>
      </c>
      <c r="J28" s="33">
        <f t="shared" si="8"/>
        <v>-2.0000000000008558</v>
      </c>
      <c r="K28" s="34"/>
      <c r="L28" s="34"/>
      <c r="M28" s="34"/>
      <c r="N28" s="34">
        <v>891.07600000000002</v>
      </c>
      <c r="O28" s="34">
        <f t="shared" si="4"/>
        <v>889.53600000000006</v>
      </c>
      <c r="P28" s="34"/>
      <c r="Q28" s="33"/>
      <c r="R28" s="34"/>
      <c r="S28" s="34"/>
      <c r="T28" s="34"/>
      <c r="U28" s="33">
        <f t="shared" si="9"/>
        <v>-2.0000000000012128</v>
      </c>
      <c r="V28" s="33">
        <v>3.75</v>
      </c>
      <c r="W28" s="34">
        <f t="shared" si="5"/>
        <v>889.46100000000001</v>
      </c>
      <c r="X28" s="33">
        <v>3.75</v>
      </c>
      <c r="Y28" s="34">
        <f t="shared" si="6"/>
        <v>891.15600000000006</v>
      </c>
      <c r="Z28" s="33">
        <f>X28+2.25</f>
        <v>6</v>
      </c>
      <c r="AA28" s="34">
        <f>Y28+0.068</f>
        <v>891.22400000000005</v>
      </c>
      <c r="AB28" s="33">
        <v>6</v>
      </c>
      <c r="AC28" s="35">
        <v>891.27</v>
      </c>
      <c r="AD28" s="28"/>
      <c r="AE28" s="29"/>
      <c r="AF28" s="26"/>
      <c r="AG28" s="38"/>
      <c r="AH28" s="31"/>
    </row>
    <row r="29" spans="1:34" s="25" customFormat="1" ht="22.5" customHeight="1">
      <c r="A29" s="55">
        <f t="shared" si="10"/>
        <v>79</v>
      </c>
      <c r="B29" s="33">
        <v>-4.25</v>
      </c>
      <c r="C29" s="34">
        <f t="shared" si="2"/>
        <v>890.97199999999998</v>
      </c>
      <c r="D29" s="33"/>
      <c r="E29" s="34"/>
      <c r="F29" s="33"/>
      <c r="G29" s="34"/>
      <c r="H29" s="33">
        <v>-4.25</v>
      </c>
      <c r="I29" s="34">
        <f t="shared" si="3"/>
        <v>889.43200000000002</v>
      </c>
      <c r="J29" s="33">
        <f t="shared" si="8"/>
        <v>-2.0000000000008558</v>
      </c>
      <c r="K29" s="34"/>
      <c r="L29" s="34"/>
      <c r="M29" s="34"/>
      <c r="N29" s="34">
        <v>891.05700000000002</v>
      </c>
      <c r="O29" s="34">
        <f t="shared" si="4"/>
        <v>889.51700000000005</v>
      </c>
      <c r="P29" s="34"/>
      <c r="Q29" s="33"/>
      <c r="R29" s="34"/>
      <c r="S29" s="34"/>
      <c r="T29" s="34"/>
      <c r="U29" s="33">
        <f t="shared" si="9"/>
        <v>-2.0000000000012128</v>
      </c>
      <c r="V29" s="33">
        <v>3.75</v>
      </c>
      <c r="W29" s="34">
        <f t="shared" si="5"/>
        <v>889.44200000000001</v>
      </c>
      <c r="X29" s="33">
        <v>3.75</v>
      </c>
      <c r="Y29" s="34">
        <f t="shared" si="6"/>
        <v>891.13700000000006</v>
      </c>
      <c r="Z29" s="33">
        <f>X29+2.25</f>
        <v>6</v>
      </c>
      <c r="AA29" s="34">
        <f>Y29+0.068</f>
        <v>891.20500000000004</v>
      </c>
      <c r="AB29" s="33">
        <v>6</v>
      </c>
      <c r="AC29" s="35">
        <v>891.18600000000004</v>
      </c>
      <c r="AD29" s="28"/>
      <c r="AE29" s="29"/>
      <c r="AF29" s="26"/>
      <c r="AG29" s="38"/>
      <c r="AH29" s="31"/>
    </row>
    <row r="30" spans="1:34" s="25" customFormat="1" ht="22.5" customHeight="1">
      <c r="A30" s="55">
        <f t="shared" si="10"/>
        <v>80</v>
      </c>
      <c r="B30" s="33">
        <v>-4.25</v>
      </c>
      <c r="C30" s="34">
        <f t="shared" si="2"/>
        <v>890.95399999999995</v>
      </c>
      <c r="D30" s="33"/>
      <c r="E30" s="34"/>
      <c r="F30" s="33"/>
      <c r="G30" s="34"/>
      <c r="H30" s="33">
        <v>-4.25</v>
      </c>
      <c r="I30" s="34">
        <f t="shared" si="3"/>
        <v>889.41399999999999</v>
      </c>
      <c r="J30" s="33">
        <f t="shared" si="8"/>
        <v>-2.0000000000008558</v>
      </c>
      <c r="K30" s="34"/>
      <c r="L30" s="34"/>
      <c r="M30" s="34"/>
      <c r="N30" s="34">
        <v>891.03899999999999</v>
      </c>
      <c r="O30" s="34">
        <f t="shared" si="4"/>
        <v>889.49900000000002</v>
      </c>
      <c r="P30" s="34"/>
      <c r="Q30" s="33"/>
      <c r="R30" s="34"/>
      <c r="S30" s="34"/>
      <c r="T30" s="34"/>
      <c r="U30" s="33">
        <f t="shared" si="9"/>
        <v>-2.0000000000012128</v>
      </c>
      <c r="V30" s="33">
        <v>3.75</v>
      </c>
      <c r="W30" s="34">
        <f t="shared" si="5"/>
        <v>889.42399999999998</v>
      </c>
      <c r="X30" s="33">
        <v>3.75</v>
      </c>
      <c r="Y30" s="34">
        <f t="shared" si="6"/>
        <v>891.11900000000003</v>
      </c>
      <c r="Z30" s="33">
        <f>X30+2.25</f>
        <v>6</v>
      </c>
      <c r="AA30" s="34">
        <f>Y30+0.068</f>
        <v>891.18700000000001</v>
      </c>
      <c r="AB30" s="33">
        <v>6</v>
      </c>
      <c r="AC30" s="35">
        <v>890.803</v>
      </c>
      <c r="AD30" s="28"/>
      <c r="AE30" s="29"/>
      <c r="AF30" s="26"/>
      <c r="AG30" s="38"/>
      <c r="AH30" s="31"/>
    </row>
    <row r="31" spans="1:34" s="25" customFormat="1" ht="22.5" customHeight="1">
      <c r="A31" s="55">
        <f t="shared" si="10"/>
        <v>81</v>
      </c>
      <c r="B31" s="33">
        <v>-4.25</v>
      </c>
      <c r="C31" s="34">
        <f t="shared" si="2"/>
        <v>890.93599999999992</v>
      </c>
      <c r="D31" s="33"/>
      <c r="E31" s="34"/>
      <c r="F31" s="33"/>
      <c r="G31" s="34"/>
      <c r="H31" s="33">
        <v>-4.25</v>
      </c>
      <c r="I31" s="34">
        <f t="shared" si="3"/>
        <v>889.39599999999996</v>
      </c>
      <c r="J31" s="33">
        <f t="shared" si="8"/>
        <v>-2.0000000000008558</v>
      </c>
      <c r="K31" s="34"/>
      <c r="L31" s="34"/>
      <c r="M31" s="34"/>
      <c r="N31" s="34">
        <v>891.02099999999996</v>
      </c>
      <c r="O31" s="34">
        <f t="shared" si="4"/>
        <v>889.48099999999999</v>
      </c>
      <c r="P31" s="34"/>
      <c r="Q31" s="33"/>
      <c r="R31" s="34"/>
      <c r="S31" s="34"/>
      <c r="T31" s="34"/>
      <c r="U31" s="33">
        <f t="shared" si="9"/>
        <v>-2.0000000000012128</v>
      </c>
      <c r="V31" s="33">
        <v>3.75</v>
      </c>
      <c r="W31" s="34">
        <f t="shared" si="5"/>
        <v>889.40599999999995</v>
      </c>
      <c r="X31" s="33">
        <v>3.75</v>
      </c>
      <c r="Y31" s="34">
        <f t="shared" si="6"/>
        <v>891.101</v>
      </c>
      <c r="Z31" s="33">
        <f>X31+2.25</f>
        <v>6</v>
      </c>
      <c r="AA31" s="34">
        <f>Y31+0.068</f>
        <v>891.16899999999998</v>
      </c>
      <c r="AB31" s="33">
        <v>6</v>
      </c>
      <c r="AC31" s="35">
        <v>890.75199999999995</v>
      </c>
      <c r="AD31" s="28"/>
      <c r="AE31" s="29"/>
      <c r="AF31" s="26"/>
      <c r="AG31" s="38"/>
      <c r="AH31" s="31"/>
    </row>
    <row r="32" spans="1:34" s="25" customFormat="1" ht="22.5" customHeight="1">
      <c r="A32" s="55">
        <f t="shared" si="10"/>
        <v>82</v>
      </c>
      <c r="B32" s="33">
        <v>-4.25</v>
      </c>
      <c r="C32" s="34">
        <f t="shared" si="2"/>
        <v>890.91800000000001</v>
      </c>
      <c r="D32" s="33"/>
      <c r="E32" s="34"/>
      <c r="F32" s="33"/>
      <c r="G32" s="34"/>
      <c r="H32" s="33">
        <v>-4.25</v>
      </c>
      <c r="I32" s="34">
        <f t="shared" si="3"/>
        <v>889.37800000000004</v>
      </c>
      <c r="J32" s="33">
        <f t="shared" si="8"/>
        <v>-2.0000000000008558</v>
      </c>
      <c r="K32" s="34"/>
      <c r="L32" s="34"/>
      <c r="M32" s="34"/>
      <c r="N32" s="34">
        <v>891.00300000000004</v>
      </c>
      <c r="O32" s="34">
        <f t="shared" si="4"/>
        <v>889.46300000000008</v>
      </c>
      <c r="P32" s="34"/>
      <c r="Q32" s="33"/>
      <c r="R32" s="34"/>
      <c r="S32" s="34"/>
      <c r="T32" s="34"/>
      <c r="U32" s="33">
        <f t="shared" si="9"/>
        <v>-2.0000000000012128</v>
      </c>
      <c r="V32" s="33">
        <v>3.75</v>
      </c>
      <c r="W32" s="34">
        <f t="shared" si="5"/>
        <v>889.38800000000003</v>
      </c>
      <c r="X32" s="86" t="s">
        <v>28</v>
      </c>
      <c r="Y32" s="87"/>
      <c r="Z32" s="87"/>
      <c r="AA32" s="87"/>
      <c r="AB32" s="33">
        <v>4.25</v>
      </c>
      <c r="AC32" s="35">
        <f>W32+1.54</f>
        <v>890.928</v>
      </c>
      <c r="AD32" s="28"/>
      <c r="AE32" s="29"/>
      <c r="AF32" s="26"/>
      <c r="AG32" s="38"/>
      <c r="AH32" s="31"/>
    </row>
    <row r="33" spans="1:34" s="25" customFormat="1" ht="22.5" customHeight="1">
      <c r="A33" s="55">
        <f t="shared" si="10"/>
        <v>83</v>
      </c>
      <c r="B33" s="33">
        <v>-4.25</v>
      </c>
      <c r="C33" s="34">
        <f t="shared" si="2"/>
        <v>890.9</v>
      </c>
      <c r="D33" s="33"/>
      <c r="E33" s="34"/>
      <c r="F33" s="33"/>
      <c r="G33" s="34"/>
      <c r="H33" s="33">
        <v>-4.25</v>
      </c>
      <c r="I33" s="34">
        <f t="shared" si="3"/>
        <v>889.36</v>
      </c>
      <c r="J33" s="33">
        <f t="shared" si="8"/>
        <v>-2.0000000000008558</v>
      </c>
      <c r="K33" s="34"/>
      <c r="L33" s="34"/>
      <c r="M33" s="34"/>
      <c r="N33" s="34">
        <v>890.98500000000001</v>
      </c>
      <c r="O33" s="34">
        <f t="shared" si="4"/>
        <v>889.44500000000005</v>
      </c>
      <c r="P33" s="34"/>
      <c r="Q33" s="33"/>
      <c r="R33" s="34"/>
      <c r="S33" s="34"/>
      <c r="T33" s="34"/>
      <c r="U33" s="33">
        <f t="shared" si="9"/>
        <v>-2.0000000000012128</v>
      </c>
      <c r="V33" s="33">
        <v>3.75</v>
      </c>
      <c r="W33" s="34">
        <f t="shared" si="5"/>
        <v>889.37</v>
      </c>
      <c r="X33" s="33">
        <v>3.75</v>
      </c>
      <c r="Y33" s="34">
        <f t="shared" si="6"/>
        <v>891.06500000000005</v>
      </c>
      <c r="Z33" s="33">
        <f t="shared" ref="Z33:Z47" si="11">X33+2.25</f>
        <v>6</v>
      </c>
      <c r="AA33" s="34">
        <f t="shared" ref="AA33:AA59" si="12">Y33+0.068</f>
        <v>891.13300000000004</v>
      </c>
      <c r="AB33" s="33">
        <v>6</v>
      </c>
      <c r="AC33" s="35">
        <v>891.27300000000002</v>
      </c>
      <c r="AD33" s="28"/>
      <c r="AE33" s="29"/>
      <c r="AF33" s="26"/>
      <c r="AG33" s="38"/>
      <c r="AH33" s="31"/>
    </row>
    <row r="34" spans="1:34" s="25" customFormat="1" ht="22.5" customHeight="1">
      <c r="A34" s="55">
        <f t="shared" si="10"/>
        <v>84</v>
      </c>
      <c r="B34" s="33">
        <v>-4.25</v>
      </c>
      <c r="C34" s="34">
        <f t="shared" si="2"/>
        <v>890.88199999999995</v>
      </c>
      <c r="D34" s="33"/>
      <c r="E34" s="34"/>
      <c r="F34" s="33"/>
      <c r="G34" s="34"/>
      <c r="H34" s="33">
        <v>-4.25</v>
      </c>
      <c r="I34" s="34">
        <f t="shared" si="3"/>
        <v>889.34199999999998</v>
      </c>
      <c r="J34" s="33">
        <f t="shared" si="8"/>
        <v>-2.0000000000008558</v>
      </c>
      <c r="K34" s="34"/>
      <c r="L34" s="34"/>
      <c r="M34" s="34"/>
      <c r="N34" s="34">
        <v>890.96699999999998</v>
      </c>
      <c r="O34" s="34">
        <f t="shared" si="4"/>
        <v>889.42700000000002</v>
      </c>
      <c r="P34" s="34"/>
      <c r="Q34" s="33"/>
      <c r="R34" s="34"/>
      <c r="S34" s="34"/>
      <c r="T34" s="34"/>
      <c r="U34" s="33">
        <f t="shared" si="9"/>
        <v>-2.0000000000012128</v>
      </c>
      <c r="V34" s="33">
        <v>3.75</v>
      </c>
      <c r="W34" s="34">
        <f t="shared" si="5"/>
        <v>889.35199999999998</v>
      </c>
      <c r="X34" s="33">
        <v>3.75</v>
      </c>
      <c r="Y34" s="34">
        <f t="shared" si="6"/>
        <v>891.04700000000003</v>
      </c>
      <c r="Z34" s="33">
        <f t="shared" si="11"/>
        <v>6</v>
      </c>
      <c r="AA34" s="34">
        <f t="shared" si="12"/>
        <v>891.11500000000001</v>
      </c>
      <c r="AB34" s="33">
        <v>6</v>
      </c>
      <c r="AC34" s="35">
        <v>891.27300000000002</v>
      </c>
      <c r="AE34" s="26"/>
      <c r="AH34" s="26"/>
    </row>
    <row r="35" spans="1:34" s="25" customFormat="1" ht="22.5" customHeight="1">
      <c r="A35" s="55">
        <f t="shared" si="10"/>
        <v>85</v>
      </c>
      <c r="B35" s="33">
        <v>-4.25</v>
      </c>
      <c r="C35" s="34">
        <f t="shared" si="2"/>
        <v>890.86399999999992</v>
      </c>
      <c r="D35" s="33"/>
      <c r="E35" s="34"/>
      <c r="F35" s="33"/>
      <c r="G35" s="34"/>
      <c r="H35" s="33">
        <v>-4.25</v>
      </c>
      <c r="I35" s="34">
        <f t="shared" si="3"/>
        <v>889.32399999999996</v>
      </c>
      <c r="J35" s="33">
        <f t="shared" si="8"/>
        <v>-2.0000000000008558</v>
      </c>
      <c r="K35" s="34"/>
      <c r="L35" s="34"/>
      <c r="M35" s="34"/>
      <c r="N35" s="34">
        <v>890.94899999999996</v>
      </c>
      <c r="O35" s="34">
        <f t="shared" si="4"/>
        <v>889.40899999999999</v>
      </c>
      <c r="P35" s="34"/>
      <c r="Q35" s="33"/>
      <c r="R35" s="34"/>
      <c r="S35" s="34"/>
      <c r="T35" s="34"/>
      <c r="U35" s="33">
        <f t="shared" si="9"/>
        <v>-2.0000000000012128</v>
      </c>
      <c r="V35" s="33">
        <v>3.75</v>
      </c>
      <c r="W35" s="34">
        <f t="shared" si="5"/>
        <v>889.33399999999995</v>
      </c>
      <c r="X35" s="33">
        <v>3.75</v>
      </c>
      <c r="Y35" s="34">
        <f t="shared" si="6"/>
        <v>891.029</v>
      </c>
      <c r="Z35" s="33">
        <f t="shared" si="11"/>
        <v>6</v>
      </c>
      <c r="AA35" s="34">
        <f t="shared" si="12"/>
        <v>891.09699999999998</v>
      </c>
      <c r="AB35" s="33">
        <v>6</v>
      </c>
      <c r="AC35" s="35">
        <v>891.23099999999999</v>
      </c>
      <c r="AE35" s="26"/>
      <c r="AH35" s="26"/>
    </row>
    <row r="36" spans="1:34" s="25" customFormat="1" ht="22.5" customHeight="1">
      <c r="A36" s="55">
        <f t="shared" si="10"/>
        <v>86</v>
      </c>
      <c r="B36" s="33">
        <v>-4.25</v>
      </c>
      <c r="C36" s="34">
        <f t="shared" si="2"/>
        <v>890.846</v>
      </c>
      <c r="D36" s="33"/>
      <c r="E36" s="34"/>
      <c r="F36" s="33"/>
      <c r="G36" s="34"/>
      <c r="H36" s="33">
        <v>-4.25</v>
      </c>
      <c r="I36" s="34">
        <f t="shared" si="3"/>
        <v>889.30600000000004</v>
      </c>
      <c r="J36" s="33">
        <f t="shared" si="8"/>
        <v>-2.0000000000008558</v>
      </c>
      <c r="K36" s="34"/>
      <c r="L36" s="34"/>
      <c r="M36" s="34"/>
      <c r="N36" s="34">
        <v>890.93100000000004</v>
      </c>
      <c r="O36" s="34">
        <f t="shared" si="4"/>
        <v>889.39100000000008</v>
      </c>
      <c r="P36" s="34"/>
      <c r="Q36" s="33"/>
      <c r="R36" s="34"/>
      <c r="S36" s="34"/>
      <c r="T36" s="34"/>
      <c r="U36" s="33">
        <f t="shared" si="9"/>
        <v>-2.0000000000012128</v>
      </c>
      <c r="V36" s="33">
        <v>3.75</v>
      </c>
      <c r="W36" s="34">
        <f t="shared" si="5"/>
        <v>889.31600000000003</v>
      </c>
      <c r="X36" s="33">
        <v>3.75</v>
      </c>
      <c r="Y36" s="34">
        <f t="shared" si="6"/>
        <v>891.01100000000008</v>
      </c>
      <c r="Z36" s="33">
        <f t="shared" si="11"/>
        <v>6</v>
      </c>
      <c r="AA36" s="34">
        <f t="shared" si="12"/>
        <v>891.07900000000006</v>
      </c>
      <c r="AB36" s="33">
        <v>6</v>
      </c>
      <c r="AC36" s="35">
        <v>891.178</v>
      </c>
      <c r="AE36" s="26"/>
      <c r="AH36" s="26"/>
    </row>
    <row r="37" spans="1:34" s="25" customFormat="1" ht="22.5" customHeight="1">
      <c r="A37" s="55">
        <f t="shared" si="10"/>
        <v>87</v>
      </c>
      <c r="B37" s="33">
        <v>-4.25</v>
      </c>
      <c r="C37" s="34">
        <f t="shared" si="2"/>
        <v>890.47699999999998</v>
      </c>
      <c r="D37" s="33"/>
      <c r="E37" s="34"/>
      <c r="F37" s="33"/>
      <c r="G37" s="34"/>
      <c r="H37" s="33">
        <v>-4.25</v>
      </c>
      <c r="I37" s="34">
        <f t="shared" si="3"/>
        <v>888.93700000000001</v>
      </c>
      <c r="J37" s="33">
        <f t="shared" si="8"/>
        <v>-2.0000000000008558</v>
      </c>
      <c r="K37" s="34"/>
      <c r="L37" s="34"/>
      <c r="M37" s="34"/>
      <c r="N37" s="34">
        <v>890.56200000000001</v>
      </c>
      <c r="O37" s="34">
        <f t="shared" si="4"/>
        <v>889.02200000000005</v>
      </c>
      <c r="P37" s="34"/>
      <c r="Q37" s="33"/>
      <c r="R37" s="34"/>
      <c r="S37" s="34"/>
      <c r="T37" s="34"/>
      <c r="U37" s="33">
        <f t="shared" si="9"/>
        <v>-2.0000000000012128</v>
      </c>
      <c r="V37" s="33">
        <v>3.75</v>
      </c>
      <c r="W37" s="34">
        <f t="shared" si="5"/>
        <v>888.947</v>
      </c>
      <c r="X37" s="33">
        <v>3.75</v>
      </c>
      <c r="Y37" s="34">
        <f t="shared" si="6"/>
        <v>890.64200000000005</v>
      </c>
      <c r="Z37" s="33">
        <f t="shared" si="11"/>
        <v>6</v>
      </c>
      <c r="AA37" s="34">
        <f t="shared" si="12"/>
        <v>890.71</v>
      </c>
      <c r="AB37" s="33">
        <v>6</v>
      </c>
      <c r="AC37" s="35">
        <v>890.577</v>
      </c>
      <c r="AE37" s="26"/>
      <c r="AH37" s="26"/>
    </row>
    <row r="38" spans="1:34" s="25" customFormat="1" ht="22.5" customHeight="1">
      <c r="A38" s="55">
        <f t="shared" si="10"/>
        <v>88</v>
      </c>
      <c r="B38" s="33">
        <v>-4.25</v>
      </c>
      <c r="C38" s="34">
        <f t="shared" si="2"/>
        <v>889.75699999999995</v>
      </c>
      <c r="D38" s="33"/>
      <c r="E38" s="34"/>
      <c r="F38" s="33"/>
      <c r="G38" s="34"/>
      <c r="H38" s="33">
        <v>-4.25</v>
      </c>
      <c r="I38" s="34">
        <f t="shared" si="3"/>
        <v>888.21699999999998</v>
      </c>
      <c r="J38" s="33">
        <f t="shared" si="8"/>
        <v>-2.0000000000008558</v>
      </c>
      <c r="K38" s="34"/>
      <c r="L38" s="34"/>
      <c r="M38" s="34"/>
      <c r="N38" s="34">
        <v>889.84199999999998</v>
      </c>
      <c r="O38" s="34">
        <f t="shared" si="4"/>
        <v>888.30200000000002</v>
      </c>
      <c r="P38" s="34"/>
      <c r="Q38" s="33"/>
      <c r="R38" s="34"/>
      <c r="S38" s="34"/>
      <c r="T38" s="34"/>
      <c r="U38" s="33">
        <f t="shared" si="9"/>
        <v>-2.0000000000012128</v>
      </c>
      <c r="V38" s="33">
        <v>3.75</v>
      </c>
      <c r="W38" s="34">
        <f t="shared" si="5"/>
        <v>888.22699999999998</v>
      </c>
      <c r="X38" s="33">
        <v>3.75</v>
      </c>
      <c r="Y38" s="34">
        <f t="shared" si="6"/>
        <v>889.92200000000003</v>
      </c>
      <c r="Z38" s="33">
        <f t="shared" si="11"/>
        <v>6</v>
      </c>
      <c r="AA38" s="34">
        <f t="shared" si="12"/>
        <v>889.99</v>
      </c>
      <c r="AB38" s="33">
        <v>6</v>
      </c>
      <c r="AC38" s="35">
        <v>889.88800000000003</v>
      </c>
      <c r="AE38" s="26"/>
      <c r="AH38" s="26"/>
    </row>
    <row r="39" spans="1:34" s="25" customFormat="1" ht="22.5" customHeight="1">
      <c r="A39" s="55">
        <f t="shared" si="10"/>
        <v>89</v>
      </c>
      <c r="B39" s="33">
        <v>-4.25</v>
      </c>
      <c r="C39" s="34">
        <f t="shared" si="2"/>
        <v>889.03599999999994</v>
      </c>
      <c r="D39" s="33"/>
      <c r="E39" s="34"/>
      <c r="F39" s="33"/>
      <c r="G39" s="34"/>
      <c r="H39" s="33">
        <v>-4.25</v>
      </c>
      <c r="I39" s="34">
        <f t="shared" si="3"/>
        <v>887.49599999999998</v>
      </c>
      <c r="J39" s="33">
        <f t="shared" si="8"/>
        <v>-2.0000000000008558</v>
      </c>
      <c r="K39" s="34"/>
      <c r="L39" s="34"/>
      <c r="M39" s="34"/>
      <c r="N39" s="34">
        <v>889.12099999999998</v>
      </c>
      <c r="O39" s="34">
        <f t="shared" si="4"/>
        <v>887.58100000000002</v>
      </c>
      <c r="P39" s="34"/>
      <c r="Q39" s="33"/>
      <c r="R39" s="34"/>
      <c r="S39" s="34"/>
      <c r="T39" s="34"/>
      <c r="U39" s="33">
        <f t="shared" si="9"/>
        <v>-2.0000000000012128</v>
      </c>
      <c r="V39" s="33">
        <v>3.75</v>
      </c>
      <c r="W39" s="34">
        <f t="shared" si="5"/>
        <v>887.50599999999997</v>
      </c>
      <c r="X39" s="33">
        <v>3.75</v>
      </c>
      <c r="Y39" s="34">
        <f t="shared" si="6"/>
        <v>889.20100000000002</v>
      </c>
      <c r="Z39" s="33">
        <f t="shared" si="11"/>
        <v>6</v>
      </c>
      <c r="AA39" s="34">
        <f t="shared" si="12"/>
        <v>889.26900000000001</v>
      </c>
      <c r="AB39" s="33">
        <v>6</v>
      </c>
      <c r="AC39" s="35">
        <v>889.53599999999994</v>
      </c>
      <c r="AE39" s="26"/>
      <c r="AH39" s="26"/>
    </row>
    <row r="40" spans="1:34" s="25" customFormat="1" ht="22.5" customHeight="1">
      <c r="A40" s="55">
        <f t="shared" si="10"/>
        <v>90</v>
      </c>
      <c r="B40" s="33">
        <v>-4.25</v>
      </c>
      <c r="C40" s="34">
        <f t="shared" si="2"/>
        <v>888.45099999999991</v>
      </c>
      <c r="D40" s="33"/>
      <c r="E40" s="34"/>
      <c r="F40" s="33"/>
      <c r="G40" s="34"/>
      <c r="H40" s="33">
        <v>-4.25</v>
      </c>
      <c r="I40" s="34">
        <f t="shared" si="3"/>
        <v>886.91099999999994</v>
      </c>
      <c r="J40" s="33">
        <f t="shared" si="8"/>
        <v>-2.0000000000008558</v>
      </c>
      <c r="K40" s="34"/>
      <c r="L40" s="34"/>
      <c r="M40" s="34"/>
      <c r="N40" s="34">
        <v>888.53599999999994</v>
      </c>
      <c r="O40" s="34">
        <f t="shared" si="4"/>
        <v>886.99599999999998</v>
      </c>
      <c r="P40" s="34"/>
      <c r="Q40" s="33"/>
      <c r="R40" s="34"/>
      <c r="S40" s="34"/>
      <c r="T40" s="34"/>
      <c r="U40" s="33">
        <f t="shared" si="9"/>
        <v>-2.0000000000012128</v>
      </c>
      <c r="V40" s="33">
        <v>3.75</v>
      </c>
      <c r="W40" s="34">
        <f t="shared" si="5"/>
        <v>886.92099999999994</v>
      </c>
      <c r="X40" s="33">
        <v>3.75</v>
      </c>
      <c r="Y40" s="34">
        <f t="shared" si="6"/>
        <v>888.61599999999999</v>
      </c>
      <c r="Z40" s="33">
        <f t="shared" si="11"/>
        <v>6</v>
      </c>
      <c r="AA40" s="34">
        <f t="shared" si="12"/>
        <v>888.68399999999997</v>
      </c>
      <c r="AB40" s="33">
        <v>6</v>
      </c>
      <c r="AC40" s="35">
        <v>888.71500000000003</v>
      </c>
      <c r="AE40" s="26"/>
      <c r="AH40" s="26"/>
    </row>
    <row r="41" spans="1:34" s="25" customFormat="1" ht="22.5" customHeight="1">
      <c r="A41" s="55">
        <f t="shared" si="10"/>
        <v>91</v>
      </c>
      <c r="B41" s="33">
        <v>-4.25</v>
      </c>
      <c r="C41" s="34">
        <f t="shared" si="2"/>
        <v>888.31200000000001</v>
      </c>
      <c r="D41" s="33"/>
      <c r="E41" s="34"/>
      <c r="F41" s="33"/>
      <c r="G41" s="34"/>
      <c r="H41" s="33">
        <v>-4.25</v>
      </c>
      <c r="I41" s="34">
        <f t="shared" si="3"/>
        <v>886.77200000000005</v>
      </c>
      <c r="J41" s="33">
        <f t="shared" si="8"/>
        <v>-2.0000000000008558</v>
      </c>
      <c r="K41" s="34"/>
      <c r="L41" s="34"/>
      <c r="M41" s="34"/>
      <c r="N41" s="34">
        <v>888.39700000000005</v>
      </c>
      <c r="O41" s="34">
        <f t="shared" si="4"/>
        <v>886.85700000000008</v>
      </c>
      <c r="P41" s="34"/>
      <c r="Q41" s="33"/>
      <c r="R41" s="34"/>
      <c r="S41" s="34"/>
      <c r="T41" s="34"/>
      <c r="U41" s="33">
        <f t="shared" si="9"/>
        <v>-2.0000000000012128</v>
      </c>
      <c r="V41" s="33">
        <v>3.75</v>
      </c>
      <c r="W41" s="34">
        <f t="shared" si="5"/>
        <v>886.78200000000004</v>
      </c>
      <c r="X41" s="33">
        <v>3.75</v>
      </c>
      <c r="Y41" s="34">
        <f t="shared" si="6"/>
        <v>888.47700000000009</v>
      </c>
      <c r="Z41" s="33">
        <f t="shared" si="11"/>
        <v>6</v>
      </c>
      <c r="AA41" s="34">
        <f t="shared" si="12"/>
        <v>888.54500000000007</v>
      </c>
      <c r="AB41" s="33">
        <v>6</v>
      </c>
      <c r="AC41" s="35">
        <v>888.71500000000003</v>
      </c>
      <c r="AE41" s="26"/>
      <c r="AH41" s="26"/>
    </row>
    <row r="42" spans="1:34" s="25" customFormat="1" ht="22.5" customHeight="1">
      <c r="A42" s="55">
        <f t="shared" si="10"/>
        <v>92</v>
      </c>
      <c r="B42" s="33">
        <v>-4.25</v>
      </c>
      <c r="C42" s="34">
        <f t="shared" si="2"/>
        <v>888.30799999999999</v>
      </c>
      <c r="D42" s="33"/>
      <c r="E42" s="34"/>
      <c r="F42" s="33"/>
      <c r="G42" s="34"/>
      <c r="H42" s="33">
        <v>-4.25</v>
      </c>
      <c r="I42" s="34">
        <f t="shared" si="3"/>
        <v>886.76800000000003</v>
      </c>
      <c r="J42" s="33">
        <f t="shared" si="8"/>
        <v>-2.0000000000008558</v>
      </c>
      <c r="K42" s="34"/>
      <c r="L42" s="34"/>
      <c r="M42" s="34"/>
      <c r="N42" s="34">
        <v>888.39300000000003</v>
      </c>
      <c r="O42" s="34">
        <f t="shared" si="4"/>
        <v>886.85300000000007</v>
      </c>
      <c r="P42" s="34"/>
      <c r="Q42" s="33"/>
      <c r="R42" s="34"/>
      <c r="S42" s="34"/>
      <c r="T42" s="34"/>
      <c r="U42" s="33">
        <f t="shared" si="9"/>
        <v>-2.0000000000012128</v>
      </c>
      <c r="V42" s="33">
        <v>3.75</v>
      </c>
      <c r="W42" s="34">
        <f t="shared" si="5"/>
        <v>886.77800000000002</v>
      </c>
      <c r="X42" s="33">
        <v>3.75</v>
      </c>
      <c r="Y42" s="34">
        <f t="shared" si="6"/>
        <v>888.47300000000007</v>
      </c>
      <c r="Z42" s="33">
        <f t="shared" si="11"/>
        <v>6</v>
      </c>
      <c r="AA42" s="34">
        <f t="shared" si="12"/>
        <v>888.54100000000005</v>
      </c>
      <c r="AB42" s="33">
        <v>6</v>
      </c>
      <c r="AC42" s="35">
        <v>888.12699999999995</v>
      </c>
      <c r="AE42" s="26"/>
      <c r="AH42" s="26"/>
    </row>
    <row r="43" spans="1:34" s="25" customFormat="1" ht="22.5" customHeight="1">
      <c r="A43" s="55" t="s">
        <v>36</v>
      </c>
      <c r="B43" s="33">
        <v>-4.25</v>
      </c>
      <c r="C43" s="34">
        <f t="shared" si="2"/>
        <v>888.30499999999995</v>
      </c>
      <c r="D43" s="33"/>
      <c r="E43" s="34"/>
      <c r="F43" s="33"/>
      <c r="G43" s="34"/>
      <c r="H43" s="33">
        <v>-4.25</v>
      </c>
      <c r="I43" s="34">
        <f t="shared" si="3"/>
        <v>886.76499999999999</v>
      </c>
      <c r="J43" s="33">
        <f t="shared" si="8"/>
        <v>-2.0000000000008558</v>
      </c>
      <c r="K43" s="34"/>
      <c r="L43" s="34"/>
      <c r="M43" s="34"/>
      <c r="N43" s="34">
        <v>888.39</v>
      </c>
      <c r="O43" s="34">
        <f t="shared" si="4"/>
        <v>886.85</v>
      </c>
      <c r="P43" s="34"/>
      <c r="Q43" s="33"/>
      <c r="R43" s="34"/>
      <c r="S43" s="34"/>
      <c r="T43" s="34"/>
      <c r="U43" s="33">
        <f t="shared" si="9"/>
        <v>-2.0000000000012128</v>
      </c>
      <c r="V43" s="33">
        <v>3.75</v>
      </c>
      <c r="W43" s="34">
        <f t="shared" si="5"/>
        <v>886.77499999999998</v>
      </c>
      <c r="X43" s="33">
        <v>3.75</v>
      </c>
      <c r="Y43" s="34">
        <f t="shared" si="6"/>
        <v>888.47</v>
      </c>
      <c r="Z43" s="33">
        <f t="shared" si="11"/>
        <v>6</v>
      </c>
      <c r="AA43" s="34">
        <f t="shared" si="12"/>
        <v>888.53800000000001</v>
      </c>
      <c r="AB43" s="33">
        <v>6</v>
      </c>
      <c r="AC43" s="35">
        <v>887.48199999999997</v>
      </c>
      <c r="AE43" s="26"/>
      <c r="AH43" s="26"/>
    </row>
    <row r="44" spans="1:34" s="25" customFormat="1" ht="22.5" customHeight="1">
      <c r="A44" s="55">
        <v>93</v>
      </c>
      <c r="B44" s="33">
        <v>-4.25</v>
      </c>
      <c r="C44" s="34">
        <f t="shared" si="2"/>
        <v>888.30399999999997</v>
      </c>
      <c r="D44" s="33"/>
      <c r="E44" s="34"/>
      <c r="F44" s="33"/>
      <c r="G44" s="34"/>
      <c r="H44" s="33">
        <v>-4.25</v>
      </c>
      <c r="I44" s="34">
        <f t="shared" si="3"/>
        <v>886.76400000000001</v>
      </c>
      <c r="J44" s="33">
        <f t="shared" si="8"/>
        <v>-2.0000000000008558</v>
      </c>
      <c r="K44" s="34"/>
      <c r="L44" s="34"/>
      <c r="M44" s="34"/>
      <c r="N44" s="34">
        <v>888.38900000000001</v>
      </c>
      <c r="O44" s="34">
        <f t="shared" si="4"/>
        <v>886.84900000000005</v>
      </c>
      <c r="P44" s="34"/>
      <c r="Q44" s="33"/>
      <c r="R44" s="34"/>
      <c r="S44" s="34"/>
      <c r="T44" s="34"/>
      <c r="U44" s="33">
        <f t="shared" si="9"/>
        <v>-2.0000000000012128</v>
      </c>
      <c r="V44" s="33">
        <v>3.75</v>
      </c>
      <c r="W44" s="34">
        <f t="shared" si="5"/>
        <v>886.774</v>
      </c>
      <c r="X44" s="33">
        <v>3.75</v>
      </c>
      <c r="Y44" s="34">
        <f t="shared" si="6"/>
        <v>888.46900000000005</v>
      </c>
      <c r="Z44" s="33">
        <f t="shared" si="11"/>
        <v>6</v>
      </c>
      <c r="AA44" s="34">
        <f t="shared" si="12"/>
        <v>888.53700000000003</v>
      </c>
      <c r="AB44" s="33">
        <v>6</v>
      </c>
      <c r="AC44" s="35">
        <v>887.48199999999997</v>
      </c>
      <c r="AE44" s="26"/>
      <c r="AH44" s="26"/>
    </row>
    <row r="45" spans="1:34" s="25" customFormat="1" ht="22.5" customHeight="1">
      <c r="A45" s="55">
        <f t="shared" si="10"/>
        <v>94</v>
      </c>
      <c r="B45" s="33">
        <v>-3.37</v>
      </c>
      <c r="C45" s="34">
        <f t="shared" si="2"/>
        <v>888.31759999999997</v>
      </c>
      <c r="D45" s="33"/>
      <c r="E45" s="34"/>
      <c r="F45" s="33"/>
      <c r="G45" s="34"/>
      <c r="H45" s="33">
        <v>-3.37</v>
      </c>
      <c r="I45" s="34">
        <f>O45-0.0674</f>
        <v>886.77760000000001</v>
      </c>
      <c r="J45" s="33">
        <f t="shared" si="8"/>
        <v>-2.0000000000006102</v>
      </c>
      <c r="K45" s="34"/>
      <c r="L45" s="34"/>
      <c r="M45" s="34"/>
      <c r="N45" s="34">
        <v>888.38499999999999</v>
      </c>
      <c r="O45" s="34">
        <f t="shared" si="4"/>
        <v>886.84500000000003</v>
      </c>
      <c r="P45" s="34"/>
      <c r="Q45" s="33"/>
      <c r="R45" s="34"/>
      <c r="S45" s="34"/>
      <c r="T45" s="34"/>
      <c r="U45" s="33">
        <f t="shared" si="9"/>
        <v>-2.0000000000012128</v>
      </c>
      <c r="V45" s="33">
        <v>3.75</v>
      </c>
      <c r="W45" s="34">
        <f t="shared" si="5"/>
        <v>886.77</v>
      </c>
      <c r="X45" s="33">
        <v>3.75</v>
      </c>
      <c r="Y45" s="34">
        <f t="shared" si="6"/>
        <v>888.46500000000003</v>
      </c>
      <c r="Z45" s="33">
        <f t="shared" si="11"/>
        <v>6</v>
      </c>
      <c r="AA45" s="34">
        <f t="shared" si="12"/>
        <v>888.53300000000002</v>
      </c>
      <c r="AB45" s="33">
        <v>6</v>
      </c>
      <c r="AC45" s="35">
        <v>887.65800000000002</v>
      </c>
      <c r="AE45" s="26"/>
      <c r="AH45" s="26"/>
    </row>
    <row r="46" spans="1:34" s="25" customFormat="1" ht="22.5" customHeight="1" thickBot="1">
      <c r="A46" s="73">
        <f t="shared" si="10"/>
        <v>95</v>
      </c>
      <c r="B46" s="50">
        <v>-2.5299999999999998</v>
      </c>
      <c r="C46" s="52">
        <f t="shared" si="2"/>
        <v>888.33039999999994</v>
      </c>
      <c r="D46" s="50"/>
      <c r="E46" s="52"/>
      <c r="F46" s="50"/>
      <c r="G46" s="52"/>
      <c r="H46" s="50">
        <v>-2.5299999999999998</v>
      </c>
      <c r="I46" s="52">
        <f>O46-0.0506</f>
        <v>886.79039999999998</v>
      </c>
      <c r="J46" s="50">
        <f t="shared" si="8"/>
        <v>-2.0000000000012368</v>
      </c>
      <c r="K46" s="52"/>
      <c r="L46" s="52"/>
      <c r="M46" s="52"/>
      <c r="N46" s="52">
        <v>888.38099999999997</v>
      </c>
      <c r="O46" s="52">
        <f t="shared" si="4"/>
        <v>886.84100000000001</v>
      </c>
      <c r="P46" s="52"/>
      <c r="Q46" s="50"/>
      <c r="R46" s="52"/>
      <c r="S46" s="52"/>
      <c r="T46" s="52"/>
      <c r="U46" s="50">
        <f t="shared" si="9"/>
        <v>-2.0000000000001581</v>
      </c>
      <c r="V46" s="50">
        <v>5.75</v>
      </c>
      <c r="W46" s="52">
        <f>O46-0.115</f>
        <v>886.726</v>
      </c>
      <c r="X46" s="50">
        <v>5.75</v>
      </c>
      <c r="Y46" s="52">
        <f t="shared" si="6"/>
        <v>888.42100000000005</v>
      </c>
      <c r="Z46" s="50">
        <f t="shared" si="11"/>
        <v>8</v>
      </c>
      <c r="AA46" s="52">
        <f t="shared" si="12"/>
        <v>888.48900000000003</v>
      </c>
      <c r="AB46" s="50">
        <v>8</v>
      </c>
      <c r="AC46" s="53">
        <v>887.68299999999999</v>
      </c>
      <c r="AE46" s="26"/>
      <c r="AH46" s="26"/>
    </row>
    <row r="47" spans="1:34" s="25" customFormat="1" ht="22.5" customHeight="1">
      <c r="A47" s="72">
        <f t="shared" si="10"/>
        <v>96</v>
      </c>
      <c r="B47" s="45">
        <v>-1.79</v>
      </c>
      <c r="C47" s="36">
        <f t="shared" si="2"/>
        <v>888.34019999999998</v>
      </c>
      <c r="D47" s="45"/>
      <c r="E47" s="36"/>
      <c r="F47" s="45"/>
      <c r="G47" s="36"/>
      <c r="H47" s="45">
        <v>-1.79</v>
      </c>
      <c r="I47" s="36">
        <f>O47-0.0358</f>
        <v>886.80020000000002</v>
      </c>
      <c r="J47" s="45">
        <f t="shared" si="8"/>
        <v>-1.9999999999997051</v>
      </c>
      <c r="K47" s="36"/>
      <c r="L47" s="36"/>
      <c r="M47" s="36"/>
      <c r="N47" s="36">
        <v>888.37599999999998</v>
      </c>
      <c r="O47" s="36">
        <f t="shared" si="4"/>
        <v>886.83600000000001</v>
      </c>
      <c r="P47" s="36"/>
      <c r="Q47" s="45"/>
      <c r="R47" s="36"/>
      <c r="S47" s="36"/>
      <c r="T47" s="36"/>
      <c r="U47" s="45">
        <f t="shared" si="9"/>
        <v>-2.0000000000001581</v>
      </c>
      <c r="V47" s="45">
        <v>5.75</v>
      </c>
      <c r="W47" s="36">
        <f t="shared" ref="W47:W70" si="13">O47-0.115</f>
        <v>886.721</v>
      </c>
      <c r="X47" s="45">
        <v>5.75</v>
      </c>
      <c r="Y47" s="36">
        <f t="shared" si="6"/>
        <v>888.41600000000005</v>
      </c>
      <c r="Z47" s="45">
        <f t="shared" si="11"/>
        <v>8</v>
      </c>
      <c r="AA47" s="36">
        <f t="shared" si="12"/>
        <v>888.48400000000004</v>
      </c>
      <c r="AB47" s="45">
        <v>8</v>
      </c>
      <c r="AC47" s="46">
        <v>887.74800000000005</v>
      </c>
      <c r="AE47" s="26"/>
      <c r="AH47" s="26"/>
    </row>
    <row r="48" spans="1:34" s="25" customFormat="1" ht="22.5" customHeight="1">
      <c r="A48" s="55">
        <f t="shared" si="10"/>
        <v>97</v>
      </c>
      <c r="B48" s="33">
        <v>-1.1000000000000001</v>
      </c>
      <c r="C48" s="34">
        <f t="shared" si="2"/>
        <v>888.34999999999991</v>
      </c>
      <c r="D48" s="33"/>
      <c r="E48" s="34"/>
      <c r="F48" s="33"/>
      <c r="G48" s="34"/>
      <c r="H48" s="33">
        <v>-1.1000000000000001</v>
      </c>
      <c r="I48" s="34">
        <f>O48-0.022</f>
        <v>886.81</v>
      </c>
      <c r="J48" s="33">
        <f t="shared" ref="J48:J70" si="14">((O48-I48)/H48)*100</f>
        <v>-2.0000000000043818</v>
      </c>
      <c r="K48" s="34"/>
      <c r="L48" s="34"/>
      <c r="M48" s="34"/>
      <c r="N48" s="34">
        <v>888.37199999999996</v>
      </c>
      <c r="O48" s="34">
        <f t="shared" si="4"/>
        <v>886.83199999999999</v>
      </c>
      <c r="P48" s="34"/>
      <c r="Q48" s="33"/>
      <c r="R48" s="34"/>
      <c r="S48" s="34"/>
      <c r="T48" s="34"/>
      <c r="U48" s="33">
        <f t="shared" si="9"/>
        <v>-2.0000000000001581</v>
      </c>
      <c r="V48" s="33">
        <v>5.75</v>
      </c>
      <c r="W48" s="34">
        <f t="shared" si="13"/>
        <v>886.71699999999998</v>
      </c>
      <c r="X48" s="86" t="s">
        <v>28</v>
      </c>
      <c r="Y48" s="87"/>
      <c r="Z48" s="87"/>
      <c r="AA48" s="87"/>
      <c r="AB48" s="33">
        <v>5.75</v>
      </c>
      <c r="AC48" s="35">
        <f>W48+1.54</f>
        <v>888.25699999999995</v>
      </c>
      <c r="AE48" s="26"/>
      <c r="AH48" s="26"/>
    </row>
    <row r="49" spans="1:34" s="25" customFormat="1" ht="22.5" customHeight="1">
      <c r="A49" s="55">
        <f t="shared" si="10"/>
        <v>98</v>
      </c>
      <c r="B49" s="33">
        <v>-0.67</v>
      </c>
      <c r="C49" s="34">
        <f t="shared" si="2"/>
        <v>888.3546</v>
      </c>
      <c r="D49" s="33"/>
      <c r="E49" s="34"/>
      <c r="F49" s="33"/>
      <c r="G49" s="34"/>
      <c r="H49" s="33">
        <v>-0.67</v>
      </c>
      <c r="I49" s="34">
        <f>O49-0.0134</f>
        <v>886.81460000000004</v>
      </c>
      <c r="J49" s="33">
        <f t="shared" si="14"/>
        <v>-2.0000000000070046</v>
      </c>
      <c r="K49" s="34"/>
      <c r="L49" s="34"/>
      <c r="M49" s="34"/>
      <c r="N49" s="34">
        <v>888.36800000000005</v>
      </c>
      <c r="O49" s="34">
        <f t="shared" si="4"/>
        <v>886.82800000000009</v>
      </c>
      <c r="P49" s="34"/>
      <c r="Q49" s="33"/>
      <c r="R49" s="34"/>
      <c r="S49" s="34"/>
      <c r="T49" s="34"/>
      <c r="U49" s="33">
        <f t="shared" si="9"/>
        <v>-2.0000000000001581</v>
      </c>
      <c r="V49" s="33">
        <v>5.75</v>
      </c>
      <c r="W49" s="34">
        <f t="shared" si="13"/>
        <v>886.71300000000008</v>
      </c>
      <c r="X49" s="33">
        <v>5.75</v>
      </c>
      <c r="Y49" s="34">
        <f t="shared" si="6"/>
        <v>888.40800000000013</v>
      </c>
      <c r="Z49" s="33">
        <f t="shared" ref="Z49:Z59" si="15">X49+2.25</f>
        <v>8</v>
      </c>
      <c r="AA49" s="34">
        <f t="shared" si="12"/>
        <v>888.47600000000011</v>
      </c>
      <c r="AB49" s="33">
        <v>8</v>
      </c>
      <c r="AC49" s="35">
        <v>887.98800000000006</v>
      </c>
      <c r="AE49" s="26"/>
      <c r="AH49" s="26"/>
    </row>
    <row r="50" spans="1:34" s="25" customFormat="1" ht="22.5" customHeight="1">
      <c r="A50" s="55" t="s">
        <v>37</v>
      </c>
      <c r="B50" s="33">
        <v>-0.61</v>
      </c>
      <c r="C50" s="34">
        <f t="shared" si="2"/>
        <v>888.35580000000004</v>
      </c>
      <c r="D50" s="33"/>
      <c r="E50" s="34"/>
      <c r="F50" s="33"/>
      <c r="G50" s="34"/>
      <c r="H50" s="33">
        <v>-0.61</v>
      </c>
      <c r="I50" s="34">
        <f>O50-0.0122</f>
        <v>886.81580000000008</v>
      </c>
      <c r="J50" s="33">
        <f t="shared" si="14"/>
        <v>-2.0000000000011631</v>
      </c>
      <c r="K50" s="34"/>
      <c r="L50" s="34"/>
      <c r="M50" s="34"/>
      <c r="N50" s="34">
        <v>888.36800000000005</v>
      </c>
      <c r="O50" s="34">
        <f t="shared" si="4"/>
        <v>886.82800000000009</v>
      </c>
      <c r="P50" s="34"/>
      <c r="Q50" s="33"/>
      <c r="R50" s="34"/>
      <c r="S50" s="34"/>
      <c r="T50" s="34"/>
      <c r="U50" s="33">
        <f t="shared" si="9"/>
        <v>-2.0000000000001581</v>
      </c>
      <c r="V50" s="33">
        <v>5.75</v>
      </c>
      <c r="W50" s="34">
        <f t="shared" si="13"/>
        <v>886.71300000000008</v>
      </c>
      <c r="X50" s="33">
        <v>5.75</v>
      </c>
      <c r="Y50" s="34">
        <f t="shared" si="6"/>
        <v>888.40800000000013</v>
      </c>
      <c r="Z50" s="33">
        <f t="shared" si="15"/>
        <v>8</v>
      </c>
      <c r="AA50" s="34">
        <f t="shared" si="12"/>
        <v>888.47600000000011</v>
      </c>
      <c r="AB50" s="33">
        <v>8</v>
      </c>
      <c r="AC50" s="35">
        <v>887.86099999999999</v>
      </c>
      <c r="AE50" s="26"/>
      <c r="AH50" s="26"/>
    </row>
    <row r="51" spans="1:34" s="25" customFormat="1" ht="22.5" customHeight="1">
      <c r="A51" s="55">
        <v>99</v>
      </c>
      <c r="B51" s="33">
        <v>-3.43</v>
      </c>
      <c r="C51" s="37"/>
      <c r="D51" s="86" t="s">
        <v>28</v>
      </c>
      <c r="E51" s="87"/>
      <c r="F51" s="87"/>
      <c r="G51" s="87"/>
      <c r="H51" s="33">
        <v>-3.43</v>
      </c>
      <c r="I51" s="34">
        <f>O51-0.0686</f>
        <v>886.75540000000012</v>
      </c>
      <c r="J51" s="33">
        <f t="shared" si="14"/>
        <v>-1.9999999999984461</v>
      </c>
      <c r="K51" s="34"/>
      <c r="L51" s="34"/>
      <c r="M51" s="34"/>
      <c r="N51" s="34">
        <v>888.36400000000003</v>
      </c>
      <c r="O51" s="34">
        <f t="shared" si="4"/>
        <v>886.82400000000007</v>
      </c>
      <c r="P51" s="34"/>
      <c r="Q51" s="33"/>
      <c r="R51" s="34"/>
      <c r="S51" s="34"/>
      <c r="T51" s="34"/>
      <c r="U51" s="33">
        <f t="shared" si="9"/>
        <v>-2.0000000000001581</v>
      </c>
      <c r="V51" s="33">
        <v>5.75</v>
      </c>
      <c r="W51" s="34">
        <f t="shared" si="13"/>
        <v>886.70900000000006</v>
      </c>
      <c r="X51" s="33">
        <v>5.75</v>
      </c>
      <c r="Y51" s="34">
        <f t="shared" si="6"/>
        <v>888.40400000000011</v>
      </c>
      <c r="Z51" s="33">
        <f t="shared" si="15"/>
        <v>8</v>
      </c>
      <c r="AA51" s="34">
        <f t="shared" si="12"/>
        <v>888.47200000000009</v>
      </c>
      <c r="AB51" s="33">
        <v>8</v>
      </c>
      <c r="AC51" s="35">
        <v>887.38400000000001</v>
      </c>
      <c r="AE51" s="26"/>
      <c r="AH51" s="26"/>
    </row>
    <row r="52" spans="1:34" s="25" customFormat="1" ht="22.5" customHeight="1">
      <c r="A52" s="55">
        <f t="shared" si="10"/>
        <v>100</v>
      </c>
      <c r="B52" s="33">
        <v>-10.31</v>
      </c>
      <c r="C52" s="37" t="s">
        <v>40</v>
      </c>
      <c r="D52" s="33">
        <f t="shared" ref="D52:D69" si="16">F52-2.25</f>
        <v>-10.31</v>
      </c>
      <c r="E52" s="34">
        <f t="shared" ref="E52:E69" si="17">G52+0.068</f>
        <v>888.42180000000008</v>
      </c>
      <c r="F52" s="33">
        <v>-8.06</v>
      </c>
      <c r="G52" s="34">
        <f t="shared" ref="G52:G69" si="18">I52+1.695</f>
        <v>888.35380000000009</v>
      </c>
      <c r="H52" s="33">
        <v>-8.06</v>
      </c>
      <c r="I52" s="34">
        <f>O52-0.1612</f>
        <v>886.65880000000004</v>
      </c>
      <c r="J52" s="33">
        <f t="shared" si="14"/>
        <v>-2.0000000000000995</v>
      </c>
      <c r="K52" s="34"/>
      <c r="L52" s="34"/>
      <c r="M52" s="34"/>
      <c r="N52" s="34">
        <v>888.36</v>
      </c>
      <c r="O52" s="34">
        <f t="shared" si="4"/>
        <v>886.82</v>
      </c>
      <c r="P52" s="34"/>
      <c r="Q52" s="33"/>
      <c r="R52" s="34"/>
      <c r="S52" s="34"/>
      <c r="T52" s="34"/>
      <c r="U52" s="33">
        <f t="shared" si="9"/>
        <v>-2.0000000000001581</v>
      </c>
      <c r="V52" s="33">
        <v>5.75</v>
      </c>
      <c r="W52" s="34">
        <f t="shared" si="13"/>
        <v>886.70500000000004</v>
      </c>
      <c r="X52" s="33">
        <v>5.75</v>
      </c>
      <c r="Y52" s="34">
        <f t="shared" si="6"/>
        <v>888.40000000000009</v>
      </c>
      <c r="Z52" s="33">
        <f t="shared" si="15"/>
        <v>8</v>
      </c>
      <c r="AA52" s="34">
        <f t="shared" si="12"/>
        <v>888.46800000000007</v>
      </c>
      <c r="AB52" s="33">
        <v>8</v>
      </c>
      <c r="AC52" s="35">
        <v>888.19200000000001</v>
      </c>
      <c r="AE52" s="26"/>
      <c r="AH52" s="26"/>
    </row>
    <row r="53" spans="1:34" s="25" customFormat="1" ht="22.5" customHeight="1">
      <c r="A53" s="55">
        <f t="shared" si="10"/>
        <v>101</v>
      </c>
      <c r="B53" s="33">
        <v>-9.5</v>
      </c>
      <c r="C53" s="37" t="s">
        <v>41</v>
      </c>
      <c r="D53" s="33">
        <f t="shared" si="16"/>
        <v>-9.5</v>
      </c>
      <c r="E53" s="34">
        <f t="shared" si="17"/>
        <v>888.43400000000008</v>
      </c>
      <c r="F53" s="33">
        <v>-7.25</v>
      </c>
      <c r="G53" s="34">
        <f t="shared" si="18"/>
        <v>888.3660000000001</v>
      </c>
      <c r="H53" s="33">
        <v>-7.25</v>
      </c>
      <c r="I53" s="34">
        <f t="shared" ref="I53:I70" si="19">O53-0.145</f>
        <v>886.67100000000005</v>
      </c>
      <c r="J53" s="33">
        <f t="shared" si="14"/>
        <v>-1.9999999999997491</v>
      </c>
      <c r="K53" s="34"/>
      <c r="L53" s="34"/>
      <c r="M53" s="34"/>
      <c r="N53" s="34">
        <v>888.35599999999999</v>
      </c>
      <c r="O53" s="34">
        <f t="shared" si="4"/>
        <v>886.81600000000003</v>
      </c>
      <c r="P53" s="34"/>
      <c r="Q53" s="33"/>
      <c r="R53" s="34"/>
      <c r="S53" s="34"/>
      <c r="T53" s="34"/>
      <c r="U53" s="33">
        <f t="shared" si="9"/>
        <v>-2.0000000000001581</v>
      </c>
      <c r="V53" s="33">
        <v>5.75</v>
      </c>
      <c r="W53" s="34">
        <f t="shared" si="13"/>
        <v>886.70100000000002</v>
      </c>
      <c r="X53" s="33">
        <v>5.75</v>
      </c>
      <c r="Y53" s="34">
        <f t="shared" si="6"/>
        <v>888.39600000000007</v>
      </c>
      <c r="Z53" s="33">
        <f t="shared" si="15"/>
        <v>8</v>
      </c>
      <c r="AA53" s="34">
        <f t="shared" si="12"/>
        <v>888.46400000000006</v>
      </c>
      <c r="AB53" s="33">
        <v>8</v>
      </c>
      <c r="AC53" s="35">
        <v>888.08399999999995</v>
      </c>
      <c r="AE53" s="26"/>
      <c r="AH53" s="26"/>
    </row>
    <row r="54" spans="1:34" s="25" customFormat="1" ht="22.5" customHeight="1">
      <c r="A54" s="55">
        <f t="shared" si="10"/>
        <v>102</v>
      </c>
      <c r="B54" s="33">
        <v>-9.5</v>
      </c>
      <c r="C54" s="37" t="s">
        <v>42</v>
      </c>
      <c r="D54" s="33">
        <f t="shared" si="16"/>
        <v>-9.5</v>
      </c>
      <c r="E54" s="34">
        <f t="shared" si="17"/>
        <v>888.42900000000009</v>
      </c>
      <c r="F54" s="33">
        <v>-7.25</v>
      </c>
      <c r="G54" s="34">
        <f t="shared" si="18"/>
        <v>888.3610000000001</v>
      </c>
      <c r="H54" s="33">
        <v>-7.25</v>
      </c>
      <c r="I54" s="34">
        <f t="shared" si="19"/>
        <v>886.66600000000005</v>
      </c>
      <c r="J54" s="33">
        <f t="shared" si="14"/>
        <v>-1.9999999999997491</v>
      </c>
      <c r="K54" s="34"/>
      <c r="L54" s="34"/>
      <c r="M54" s="34"/>
      <c r="N54" s="34">
        <v>888.351</v>
      </c>
      <c r="O54" s="34">
        <f t="shared" si="4"/>
        <v>886.81100000000004</v>
      </c>
      <c r="P54" s="34"/>
      <c r="Q54" s="33"/>
      <c r="R54" s="34"/>
      <c r="S54" s="34"/>
      <c r="T54" s="34"/>
      <c r="U54" s="33">
        <f t="shared" si="9"/>
        <v>-2.0000000000001581</v>
      </c>
      <c r="V54" s="33">
        <v>5.75</v>
      </c>
      <c r="W54" s="34">
        <f t="shared" si="13"/>
        <v>886.69600000000003</v>
      </c>
      <c r="X54" s="33">
        <v>5.75</v>
      </c>
      <c r="Y54" s="34">
        <f t="shared" si="6"/>
        <v>888.39100000000008</v>
      </c>
      <c r="Z54" s="33">
        <f t="shared" si="15"/>
        <v>8</v>
      </c>
      <c r="AA54" s="34">
        <f t="shared" si="12"/>
        <v>888.45900000000006</v>
      </c>
      <c r="AB54" s="33">
        <v>8</v>
      </c>
      <c r="AC54" s="35">
        <v>888.15700000000004</v>
      </c>
      <c r="AE54" s="26"/>
      <c r="AH54" s="26"/>
    </row>
    <row r="55" spans="1:34" s="25" customFormat="1" ht="22.5" customHeight="1">
      <c r="A55" s="55">
        <f t="shared" si="10"/>
        <v>103</v>
      </c>
      <c r="B55" s="33">
        <v>-9.5</v>
      </c>
      <c r="C55" s="37" t="s">
        <v>43</v>
      </c>
      <c r="D55" s="33">
        <f t="shared" si="16"/>
        <v>-9.5</v>
      </c>
      <c r="E55" s="34">
        <f t="shared" si="17"/>
        <v>888.42500000000007</v>
      </c>
      <c r="F55" s="33">
        <v>-7.25</v>
      </c>
      <c r="G55" s="34">
        <f t="shared" si="18"/>
        <v>888.35700000000008</v>
      </c>
      <c r="H55" s="33">
        <v>-7.25</v>
      </c>
      <c r="I55" s="34">
        <f t="shared" si="19"/>
        <v>886.66200000000003</v>
      </c>
      <c r="J55" s="33">
        <f t="shared" si="14"/>
        <v>-1.9999999999997491</v>
      </c>
      <c r="K55" s="34"/>
      <c r="L55" s="34"/>
      <c r="M55" s="34"/>
      <c r="N55" s="34">
        <v>888.34699999999998</v>
      </c>
      <c r="O55" s="34">
        <f t="shared" si="4"/>
        <v>886.80700000000002</v>
      </c>
      <c r="P55" s="34"/>
      <c r="Q55" s="33"/>
      <c r="R55" s="34"/>
      <c r="S55" s="34"/>
      <c r="T55" s="34"/>
      <c r="U55" s="33">
        <f t="shared" si="9"/>
        <v>-2.0000000000001581</v>
      </c>
      <c r="V55" s="33">
        <v>5.75</v>
      </c>
      <c r="W55" s="34">
        <f t="shared" si="13"/>
        <v>886.69200000000001</v>
      </c>
      <c r="X55" s="33">
        <v>5.75</v>
      </c>
      <c r="Y55" s="34">
        <f t="shared" si="6"/>
        <v>888.38700000000006</v>
      </c>
      <c r="Z55" s="33">
        <f t="shared" si="15"/>
        <v>8</v>
      </c>
      <c r="AA55" s="34">
        <f t="shared" si="12"/>
        <v>888.45500000000004</v>
      </c>
      <c r="AB55" s="33">
        <v>8</v>
      </c>
      <c r="AC55" s="35">
        <v>888.29300000000001</v>
      </c>
      <c r="AE55" s="26"/>
      <c r="AH55" s="26"/>
    </row>
    <row r="56" spans="1:34" s="25" customFormat="1" ht="22.5" customHeight="1">
      <c r="A56" s="55">
        <f t="shared" si="10"/>
        <v>104</v>
      </c>
      <c r="B56" s="33">
        <v>-9.5</v>
      </c>
      <c r="C56" s="37" t="s">
        <v>44</v>
      </c>
      <c r="D56" s="33">
        <f t="shared" si="16"/>
        <v>-9.5</v>
      </c>
      <c r="E56" s="34">
        <f t="shared" si="17"/>
        <v>888.29500000000007</v>
      </c>
      <c r="F56" s="33">
        <v>-7.25</v>
      </c>
      <c r="G56" s="34">
        <f t="shared" si="18"/>
        <v>888.22700000000009</v>
      </c>
      <c r="H56" s="33">
        <v>-7.25</v>
      </c>
      <c r="I56" s="34">
        <f t="shared" si="19"/>
        <v>886.53200000000004</v>
      </c>
      <c r="J56" s="33">
        <f t="shared" si="14"/>
        <v>-1.9999999999997491</v>
      </c>
      <c r="K56" s="34"/>
      <c r="L56" s="34"/>
      <c r="M56" s="34"/>
      <c r="N56" s="34">
        <v>888.21699999999998</v>
      </c>
      <c r="O56" s="34">
        <f t="shared" si="4"/>
        <v>886.67700000000002</v>
      </c>
      <c r="P56" s="34"/>
      <c r="Q56" s="33"/>
      <c r="R56" s="34"/>
      <c r="S56" s="34"/>
      <c r="T56" s="34"/>
      <c r="U56" s="33">
        <f t="shared" si="9"/>
        <v>-2.0000000000001581</v>
      </c>
      <c r="V56" s="33">
        <v>5.75</v>
      </c>
      <c r="W56" s="34">
        <f t="shared" si="13"/>
        <v>886.56200000000001</v>
      </c>
      <c r="X56" s="33">
        <v>5.75</v>
      </c>
      <c r="Y56" s="34">
        <f t="shared" si="6"/>
        <v>888.25700000000006</v>
      </c>
      <c r="Z56" s="33">
        <f t="shared" si="15"/>
        <v>8</v>
      </c>
      <c r="AA56" s="34">
        <f t="shared" si="12"/>
        <v>888.32500000000005</v>
      </c>
      <c r="AB56" s="33">
        <v>8</v>
      </c>
      <c r="AC56" s="35">
        <v>888.06500000000005</v>
      </c>
      <c r="AE56" s="26"/>
      <c r="AH56" s="26"/>
    </row>
    <row r="57" spans="1:34" s="25" customFormat="1" ht="22.5" customHeight="1">
      <c r="A57" s="55">
        <f t="shared" si="10"/>
        <v>105</v>
      </c>
      <c r="B57" s="33">
        <v>-9.5</v>
      </c>
      <c r="C57" s="37" t="s">
        <v>45</v>
      </c>
      <c r="D57" s="33">
        <f t="shared" si="16"/>
        <v>-9.5</v>
      </c>
      <c r="E57" s="34">
        <f t="shared" si="17"/>
        <v>887.91200000000003</v>
      </c>
      <c r="F57" s="33">
        <v>-7.25</v>
      </c>
      <c r="G57" s="34">
        <f t="shared" si="18"/>
        <v>887.84400000000005</v>
      </c>
      <c r="H57" s="33">
        <v>-7.25</v>
      </c>
      <c r="I57" s="34">
        <f t="shared" si="19"/>
        <v>886.149</v>
      </c>
      <c r="J57" s="33">
        <f t="shared" si="14"/>
        <v>-1.9999999999997491</v>
      </c>
      <c r="K57" s="34"/>
      <c r="L57" s="34"/>
      <c r="M57" s="34"/>
      <c r="N57" s="34">
        <v>887.83399999999995</v>
      </c>
      <c r="O57" s="34">
        <f t="shared" si="4"/>
        <v>886.29399999999998</v>
      </c>
      <c r="P57" s="34"/>
      <c r="Q57" s="33"/>
      <c r="R57" s="34"/>
      <c r="S57" s="34"/>
      <c r="T57" s="34"/>
      <c r="U57" s="33">
        <f t="shared" si="9"/>
        <v>-2.0000000000001581</v>
      </c>
      <c r="V57" s="33">
        <v>5.75</v>
      </c>
      <c r="W57" s="34">
        <f t="shared" si="13"/>
        <v>886.17899999999997</v>
      </c>
      <c r="X57" s="33">
        <v>5.75</v>
      </c>
      <c r="Y57" s="34">
        <f t="shared" si="6"/>
        <v>887.87400000000002</v>
      </c>
      <c r="Z57" s="33">
        <f t="shared" si="15"/>
        <v>8</v>
      </c>
      <c r="AA57" s="34">
        <f t="shared" si="12"/>
        <v>887.94200000000001</v>
      </c>
      <c r="AB57" s="33">
        <v>8</v>
      </c>
      <c r="AC57" s="35">
        <v>887.68899999999996</v>
      </c>
      <c r="AE57" s="26"/>
      <c r="AH57" s="26"/>
    </row>
    <row r="58" spans="1:34" s="25" customFormat="1" ht="22.5" customHeight="1">
      <c r="A58" s="55" t="s">
        <v>38</v>
      </c>
      <c r="B58" s="33">
        <v>-9.5</v>
      </c>
      <c r="C58" s="37" t="s">
        <v>46</v>
      </c>
      <c r="D58" s="33">
        <f t="shared" si="16"/>
        <v>-9.5</v>
      </c>
      <c r="E58" s="34">
        <f t="shared" si="17"/>
        <v>887.48900000000003</v>
      </c>
      <c r="F58" s="33">
        <v>-7.25</v>
      </c>
      <c r="G58" s="34">
        <f t="shared" si="18"/>
        <v>887.42100000000005</v>
      </c>
      <c r="H58" s="33">
        <v>-7.25</v>
      </c>
      <c r="I58" s="34">
        <f t="shared" si="19"/>
        <v>885.726</v>
      </c>
      <c r="J58" s="33">
        <f t="shared" si="14"/>
        <v>-1.9999999999997491</v>
      </c>
      <c r="K58" s="34"/>
      <c r="L58" s="34"/>
      <c r="M58" s="34"/>
      <c r="N58" s="34">
        <v>887.41099999999994</v>
      </c>
      <c r="O58" s="34">
        <f t="shared" si="4"/>
        <v>885.87099999999998</v>
      </c>
      <c r="P58" s="34"/>
      <c r="Q58" s="33"/>
      <c r="R58" s="34"/>
      <c r="S58" s="34"/>
      <c r="T58" s="34"/>
      <c r="U58" s="33">
        <f t="shared" si="9"/>
        <v>-2.0000000000001581</v>
      </c>
      <c r="V58" s="33">
        <v>5.75</v>
      </c>
      <c r="W58" s="34">
        <f t="shared" si="13"/>
        <v>885.75599999999997</v>
      </c>
      <c r="X58" s="33">
        <v>5.75</v>
      </c>
      <c r="Y58" s="34">
        <f t="shared" si="6"/>
        <v>887.45100000000002</v>
      </c>
      <c r="Z58" s="33">
        <f t="shared" si="15"/>
        <v>8</v>
      </c>
      <c r="AA58" s="34">
        <f t="shared" si="12"/>
        <v>887.51900000000001</v>
      </c>
      <c r="AB58" s="33">
        <v>8</v>
      </c>
      <c r="AC58" s="35">
        <v>886.85500000000002</v>
      </c>
      <c r="AE58" s="26"/>
      <c r="AH58" s="26"/>
    </row>
    <row r="59" spans="1:34" s="25" customFormat="1" ht="22.5" customHeight="1">
      <c r="A59" s="55">
        <v>106</v>
      </c>
      <c r="B59" s="33">
        <v>-9.5</v>
      </c>
      <c r="C59" s="37" t="s">
        <v>46</v>
      </c>
      <c r="D59" s="33">
        <f t="shared" si="16"/>
        <v>-9.5</v>
      </c>
      <c r="E59" s="34">
        <f t="shared" si="17"/>
        <v>887.40400000000011</v>
      </c>
      <c r="F59" s="33">
        <v>-7.25</v>
      </c>
      <c r="G59" s="34">
        <f t="shared" si="18"/>
        <v>887.33600000000013</v>
      </c>
      <c r="H59" s="33">
        <v>-7.25</v>
      </c>
      <c r="I59" s="34">
        <f t="shared" si="19"/>
        <v>885.64100000000008</v>
      </c>
      <c r="J59" s="33">
        <f t="shared" si="14"/>
        <v>-1.9999999999997491</v>
      </c>
      <c r="K59" s="34"/>
      <c r="L59" s="34"/>
      <c r="M59" s="34"/>
      <c r="N59" s="34">
        <v>887.32600000000002</v>
      </c>
      <c r="O59" s="34">
        <f t="shared" si="4"/>
        <v>885.78600000000006</v>
      </c>
      <c r="P59" s="34"/>
      <c r="Q59" s="33"/>
      <c r="R59" s="34"/>
      <c r="S59" s="34"/>
      <c r="T59" s="34"/>
      <c r="U59" s="33">
        <f t="shared" si="9"/>
        <v>-2.0000000000001581</v>
      </c>
      <c r="V59" s="33">
        <v>5.75</v>
      </c>
      <c r="W59" s="34">
        <f t="shared" si="13"/>
        <v>885.67100000000005</v>
      </c>
      <c r="X59" s="33">
        <v>5.75</v>
      </c>
      <c r="Y59" s="34">
        <f t="shared" si="6"/>
        <v>887.3660000000001</v>
      </c>
      <c r="Z59" s="33">
        <f t="shared" si="15"/>
        <v>8</v>
      </c>
      <c r="AA59" s="34">
        <f t="shared" si="12"/>
        <v>887.43400000000008</v>
      </c>
      <c r="AB59" s="33">
        <v>8</v>
      </c>
      <c r="AC59" s="35">
        <v>886.85500000000002</v>
      </c>
      <c r="AE59" s="26"/>
      <c r="AH59" s="26"/>
    </row>
    <row r="60" spans="1:34" s="25" customFormat="1" ht="22.5" customHeight="1">
      <c r="A60" s="55">
        <f t="shared" si="10"/>
        <v>107</v>
      </c>
      <c r="B60" s="33">
        <v>-9.5</v>
      </c>
      <c r="C60" s="37" t="s">
        <v>51</v>
      </c>
      <c r="D60" s="33">
        <f t="shared" si="16"/>
        <v>-9.5</v>
      </c>
      <c r="E60" s="34">
        <f t="shared" si="17"/>
        <v>886.9670000000001</v>
      </c>
      <c r="F60" s="33">
        <v>-7.25</v>
      </c>
      <c r="G60" s="34">
        <f t="shared" si="18"/>
        <v>886.89900000000011</v>
      </c>
      <c r="H60" s="33">
        <v>-7.25</v>
      </c>
      <c r="I60" s="34">
        <f t="shared" si="19"/>
        <v>885.20400000000006</v>
      </c>
      <c r="J60" s="33">
        <f t="shared" si="14"/>
        <v>-1.9999999999997491</v>
      </c>
      <c r="K60" s="34"/>
      <c r="L60" s="34"/>
      <c r="M60" s="34"/>
      <c r="N60" s="34">
        <v>886.88900000000001</v>
      </c>
      <c r="O60" s="34">
        <f t="shared" si="4"/>
        <v>885.34900000000005</v>
      </c>
      <c r="P60" s="34"/>
      <c r="Q60" s="33"/>
      <c r="R60" s="34"/>
      <c r="S60" s="34"/>
      <c r="T60" s="34"/>
      <c r="U60" s="33">
        <f t="shared" si="9"/>
        <v>-2.0000000000001581</v>
      </c>
      <c r="V60" s="33">
        <v>5.75</v>
      </c>
      <c r="W60" s="34">
        <f t="shared" si="13"/>
        <v>885.23400000000004</v>
      </c>
      <c r="X60" s="86" t="s">
        <v>28</v>
      </c>
      <c r="Y60" s="87"/>
      <c r="Z60" s="87"/>
      <c r="AA60" s="87"/>
      <c r="AB60" s="33">
        <v>5.75</v>
      </c>
      <c r="AC60" s="35">
        <f>W60+1.54</f>
        <v>886.774</v>
      </c>
      <c r="AE60" s="26"/>
      <c r="AH60" s="26"/>
    </row>
    <row r="61" spans="1:34" s="25" customFormat="1" ht="22.5" customHeight="1">
      <c r="A61" s="55">
        <f t="shared" si="10"/>
        <v>108</v>
      </c>
      <c r="B61" s="33">
        <v>-9.5</v>
      </c>
      <c r="C61" s="37" t="s">
        <v>47</v>
      </c>
      <c r="D61" s="33">
        <f t="shared" si="16"/>
        <v>-9.5</v>
      </c>
      <c r="E61" s="34">
        <f t="shared" si="17"/>
        <v>886.77800000000013</v>
      </c>
      <c r="F61" s="33">
        <v>-7.25</v>
      </c>
      <c r="G61" s="34">
        <f t="shared" si="18"/>
        <v>886.71000000000015</v>
      </c>
      <c r="H61" s="33">
        <v>-7.25</v>
      </c>
      <c r="I61" s="34">
        <f t="shared" si="19"/>
        <v>885.0150000000001</v>
      </c>
      <c r="J61" s="33">
        <f t="shared" si="14"/>
        <v>-1.9999999999997491</v>
      </c>
      <c r="K61" s="34"/>
      <c r="L61" s="34"/>
      <c r="M61" s="34"/>
      <c r="N61" s="34">
        <v>886.7</v>
      </c>
      <c r="O61" s="34">
        <f t="shared" si="4"/>
        <v>885.16000000000008</v>
      </c>
      <c r="P61" s="34"/>
      <c r="Q61" s="33"/>
      <c r="R61" s="34"/>
      <c r="S61" s="34"/>
      <c r="T61" s="34"/>
      <c r="U61" s="33">
        <f t="shared" si="9"/>
        <v>-2.0000000000001581</v>
      </c>
      <c r="V61" s="33">
        <v>5.75</v>
      </c>
      <c r="W61" s="34">
        <f t="shared" si="13"/>
        <v>885.04500000000007</v>
      </c>
      <c r="X61" s="33">
        <v>5.75</v>
      </c>
      <c r="Y61" s="34">
        <f t="shared" si="6"/>
        <v>886.74000000000012</v>
      </c>
      <c r="Z61" s="33">
        <f t="shared" ref="Z61:Z69" si="20">X61+2.25</f>
        <v>8</v>
      </c>
      <c r="AA61" s="34">
        <f t="shared" ref="AA61:AA69" si="21">Y61+0.068</f>
        <v>886.80800000000011</v>
      </c>
      <c r="AB61" s="33">
        <v>8</v>
      </c>
      <c r="AC61" s="35">
        <v>886.78800000000001</v>
      </c>
      <c r="AE61" s="26"/>
      <c r="AH61" s="26"/>
    </row>
    <row r="62" spans="1:34" s="25" customFormat="1" ht="22.5" customHeight="1">
      <c r="A62" s="55">
        <v>109</v>
      </c>
      <c r="B62" s="33">
        <v>-9.5</v>
      </c>
      <c r="C62" s="37" t="s">
        <v>48</v>
      </c>
      <c r="D62" s="33">
        <f t="shared" si="16"/>
        <v>-9.5</v>
      </c>
      <c r="E62" s="34">
        <f t="shared" si="17"/>
        <v>886.77800000000013</v>
      </c>
      <c r="F62" s="33">
        <v>-7.25</v>
      </c>
      <c r="G62" s="34">
        <f t="shared" si="18"/>
        <v>886.71000000000015</v>
      </c>
      <c r="H62" s="33">
        <v>-7.25</v>
      </c>
      <c r="I62" s="34">
        <f t="shared" si="19"/>
        <v>885.0150000000001</v>
      </c>
      <c r="J62" s="33">
        <f t="shared" si="14"/>
        <v>-1.9999999999997491</v>
      </c>
      <c r="K62" s="34"/>
      <c r="L62" s="34"/>
      <c r="M62" s="34"/>
      <c r="N62" s="34">
        <v>886.7</v>
      </c>
      <c r="O62" s="34">
        <f t="shared" si="4"/>
        <v>885.16000000000008</v>
      </c>
      <c r="P62" s="34"/>
      <c r="Q62" s="33"/>
      <c r="R62" s="34"/>
      <c r="S62" s="34"/>
      <c r="T62" s="34"/>
      <c r="U62" s="33">
        <f t="shared" si="9"/>
        <v>-2.0000000000001581</v>
      </c>
      <c r="V62" s="33">
        <v>5.75</v>
      </c>
      <c r="W62" s="34">
        <f t="shared" si="13"/>
        <v>885.04500000000007</v>
      </c>
      <c r="X62" s="33">
        <v>5.75</v>
      </c>
      <c r="Y62" s="34">
        <f t="shared" si="6"/>
        <v>886.74000000000012</v>
      </c>
      <c r="Z62" s="33">
        <f t="shared" si="20"/>
        <v>8</v>
      </c>
      <c r="AA62" s="34">
        <f t="shared" si="21"/>
        <v>886.80800000000011</v>
      </c>
      <c r="AB62" s="33">
        <v>8</v>
      </c>
      <c r="AC62" s="35">
        <v>886.85900000000004</v>
      </c>
      <c r="AE62" s="26"/>
      <c r="AH62" s="26"/>
    </row>
    <row r="63" spans="1:34" s="25" customFormat="1" ht="22.5" customHeight="1">
      <c r="A63" s="55">
        <f t="shared" si="10"/>
        <v>110</v>
      </c>
      <c r="B63" s="33">
        <v>-9.5</v>
      </c>
      <c r="C63" s="37" t="s">
        <v>49</v>
      </c>
      <c r="D63" s="33">
        <f t="shared" si="16"/>
        <v>-9.5</v>
      </c>
      <c r="E63" s="34">
        <f t="shared" si="17"/>
        <v>886.77800000000013</v>
      </c>
      <c r="F63" s="33">
        <v>-7.25</v>
      </c>
      <c r="G63" s="34">
        <f t="shared" si="18"/>
        <v>886.71000000000015</v>
      </c>
      <c r="H63" s="33">
        <v>-7.25</v>
      </c>
      <c r="I63" s="34">
        <f t="shared" si="19"/>
        <v>885.0150000000001</v>
      </c>
      <c r="J63" s="33">
        <f t="shared" si="14"/>
        <v>-1.9999999999997491</v>
      </c>
      <c r="K63" s="34"/>
      <c r="L63" s="34"/>
      <c r="M63" s="34"/>
      <c r="N63" s="34">
        <v>886.7</v>
      </c>
      <c r="O63" s="34">
        <f t="shared" si="4"/>
        <v>885.16000000000008</v>
      </c>
      <c r="P63" s="34"/>
      <c r="Q63" s="33"/>
      <c r="R63" s="34"/>
      <c r="S63" s="34"/>
      <c r="T63" s="34"/>
      <c r="U63" s="33">
        <f t="shared" si="9"/>
        <v>-2.0000000000001581</v>
      </c>
      <c r="V63" s="33">
        <v>5.75</v>
      </c>
      <c r="W63" s="34">
        <f t="shared" si="13"/>
        <v>885.04500000000007</v>
      </c>
      <c r="X63" s="33">
        <v>5.75</v>
      </c>
      <c r="Y63" s="34">
        <f t="shared" si="6"/>
        <v>886.74000000000012</v>
      </c>
      <c r="Z63" s="33">
        <f t="shared" si="20"/>
        <v>8</v>
      </c>
      <c r="AA63" s="34">
        <f t="shared" si="21"/>
        <v>886.80800000000011</v>
      </c>
      <c r="AB63" s="33">
        <v>8</v>
      </c>
      <c r="AC63" s="35">
        <v>886.78800000000001</v>
      </c>
      <c r="AE63" s="26"/>
      <c r="AH63" s="26"/>
    </row>
    <row r="64" spans="1:34" s="25" customFormat="1" ht="22.5" customHeight="1">
      <c r="A64" s="55">
        <f t="shared" si="10"/>
        <v>111</v>
      </c>
      <c r="B64" s="33">
        <v>-9.5</v>
      </c>
      <c r="C64" s="37" t="s">
        <v>50</v>
      </c>
      <c r="D64" s="33">
        <f t="shared" si="16"/>
        <v>-9.5</v>
      </c>
      <c r="E64" s="34">
        <f t="shared" si="17"/>
        <v>886.78100000000006</v>
      </c>
      <c r="F64" s="33">
        <v>-7.25</v>
      </c>
      <c r="G64" s="34">
        <f t="shared" si="18"/>
        <v>886.71300000000008</v>
      </c>
      <c r="H64" s="33">
        <v>-7.25</v>
      </c>
      <c r="I64" s="34">
        <f t="shared" si="19"/>
        <v>885.01800000000003</v>
      </c>
      <c r="J64" s="33">
        <f t="shared" si="14"/>
        <v>-1.9999999999997491</v>
      </c>
      <c r="K64" s="34"/>
      <c r="L64" s="34"/>
      <c r="M64" s="34"/>
      <c r="N64" s="34">
        <v>886.70299999999997</v>
      </c>
      <c r="O64" s="34">
        <f t="shared" si="4"/>
        <v>885.16300000000001</v>
      </c>
      <c r="P64" s="34"/>
      <c r="Q64" s="33"/>
      <c r="R64" s="34"/>
      <c r="S64" s="34"/>
      <c r="T64" s="34"/>
      <c r="U64" s="33">
        <f t="shared" si="9"/>
        <v>-2.0000000000001581</v>
      </c>
      <c r="V64" s="33">
        <v>5.75</v>
      </c>
      <c r="W64" s="34">
        <f t="shared" si="13"/>
        <v>885.048</v>
      </c>
      <c r="X64" s="33">
        <v>5.75</v>
      </c>
      <c r="Y64" s="34">
        <f t="shared" si="6"/>
        <v>886.74300000000005</v>
      </c>
      <c r="Z64" s="33">
        <f t="shared" si="20"/>
        <v>8</v>
      </c>
      <c r="AA64" s="34">
        <f t="shared" si="21"/>
        <v>886.81100000000004</v>
      </c>
      <c r="AB64" s="33">
        <v>8</v>
      </c>
      <c r="AC64" s="35">
        <v>885.65899999999999</v>
      </c>
      <c r="AE64" s="26"/>
      <c r="AH64" s="26"/>
    </row>
    <row r="65" spans="1:34" s="25" customFormat="1" ht="22.5" customHeight="1">
      <c r="A65" s="55">
        <f t="shared" si="10"/>
        <v>112</v>
      </c>
      <c r="B65" s="33">
        <v>-9.5</v>
      </c>
      <c r="C65" s="37" t="s">
        <v>52</v>
      </c>
      <c r="D65" s="33">
        <f t="shared" si="16"/>
        <v>-9.5</v>
      </c>
      <c r="E65" s="34">
        <f t="shared" si="17"/>
        <v>886.83400000000006</v>
      </c>
      <c r="F65" s="33">
        <v>-7.25</v>
      </c>
      <c r="G65" s="34">
        <f t="shared" si="18"/>
        <v>886.76600000000008</v>
      </c>
      <c r="H65" s="33">
        <v>-7.25</v>
      </c>
      <c r="I65" s="34">
        <f t="shared" si="19"/>
        <v>885.07100000000003</v>
      </c>
      <c r="J65" s="33">
        <f t="shared" si="14"/>
        <v>-1.9999999999997491</v>
      </c>
      <c r="K65" s="34"/>
      <c r="L65" s="34"/>
      <c r="M65" s="34"/>
      <c r="N65" s="34">
        <v>886.75599999999997</v>
      </c>
      <c r="O65" s="34">
        <f t="shared" si="4"/>
        <v>885.21600000000001</v>
      </c>
      <c r="P65" s="34"/>
      <c r="Q65" s="33"/>
      <c r="R65" s="34"/>
      <c r="S65" s="34"/>
      <c r="T65" s="34"/>
      <c r="U65" s="33">
        <f t="shared" si="9"/>
        <v>-2.0000000000001581</v>
      </c>
      <c r="V65" s="33">
        <v>5.75</v>
      </c>
      <c r="W65" s="34">
        <f t="shared" si="13"/>
        <v>885.101</v>
      </c>
      <c r="X65" s="33">
        <v>5.75</v>
      </c>
      <c r="Y65" s="34">
        <f t="shared" si="6"/>
        <v>886.79600000000005</v>
      </c>
      <c r="Z65" s="33">
        <f t="shared" si="20"/>
        <v>8</v>
      </c>
      <c r="AA65" s="34">
        <f t="shared" si="21"/>
        <v>886.86400000000003</v>
      </c>
      <c r="AB65" s="33">
        <v>8</v>
      </c>
      <c r="AC65" s="35">
        <v>886.83900000000006</v>
      </c>
      <c r="AE65" s="26"/>
      <c r="AH65" s="26"/>
    </row>
    <row r="66" spans="1:34" s="25" customFormat="1" ht="22.5" customHeight="1">
      <c r="A66" s="55">
        <f t="shared" si="10"/>
        <v>113</v>
      </c>
      <c r="B66" s="33">
        <v>-9.5</v>
      </c>
      <c r="C66" s="37" t="s">
        <v>53</v>
      </c>
      <c r="D66" s="33">
        <f t="shared" si="16"/>
        <v>-9.5</v>
      </c>
      <c r="E66" s="34">
        <f t="shared" si="17"/>
        <v>887.05000000000007</v>
      </c>
      <c r="F66" s="33">
        <v>-7.25</v>
      </c>
      <c r="G66" s="34">
        <f t="shared" si="18"/>
        <v>886.98200000000008</v>
      </c>
      <c r="H66" s="33">
        <v>-7.25</v>
      </c>
      <c r="I66" s="34">
        <f t="shared" si="19"/>
        <v>885.28700000000003</v>
      </c>
      <c r="J66" s="33">
        <f t="shared" si="14"/>
        <v>-1.9999999999997491</v>
      </c>
      <c r="K66" s="34"/>
      <c r="L66" s="34"/>
      <c r="M66" s="34"/>
      <c r="N66" s="34">
        <v>886.97199999999998</v>
      </c>
      <c r="O66" s="34">
        <f t="shared" si="4"/>
        <v>885.43200000000002</v>
      </c>
      <c r="P66" s="34"/>
      <c r="Q66" s="33"/>
      <c r="R66" s="34"/>
      <c r="S66" s="34"/>
      <c r="T66" s="34"/>
      <c r="U66" s="33">
        <f t="shared" si="9"/>
        <v>-2.0000000000001581</v>
      </c>
      <c r="V66" s="33">
        <v>5.75</v>
      </c>
      <c r="W66" s="34">
        <f t="shared" si="13"/>
        <v>885.31700000000001</v>
      </c>
      <c r="X66" s="33">
        <v>5.75</v>
      </c>
      <c r="Y66" s="34">
        <f t="shared" si="6"/>
        <v>887.01200000000006</v>
      </c>
      <c r="Z66" s="33">
        <f t="shared" si="20"/>
        <v>8</v>
      </c>
      <c r="AA66" s="34">
        <f t="shared" si="21"/>
        <v>887.08</v>
      </c>
      <c r="AB66" s="33">
        <v>8</v>
      </c>
      <c r="AC66" s="35">
        <v>886.928</v>
      </c>
      <c r="AE66" s="26"/>
      <c r="AH66" s="26"/>
    </row>
    <row r="67" spans="1:34" s="25" customFormat="1" ht="22.5" customHeight="1">
      <c r="A67" s="55">
        <f t="shared" si="10"/>
        <v>114</v>
      </c>
      <c r="B67" s="33">
        <v>-9.5</v>
      </c>
      <c r="C67" s="37" t="s">
        <v>54</v>
      </c>
      <c r="D67" s="33">
        <f t="shared" si="16"/>
        <v>-9.5</v>
      </c>
      <c r="E67" s="34">
        <f t="shared" si="17"/>
        <v>887.30400000000009</v>
      </c>
      <c r="F67" s="33">
        <v>-7.25</v>
      </c>
      <c r="G67" s="34">
        <f t="shared" si="18"/>
        <v>887.2360000000001</v>
      </c>
      <c r="H67" s="33">
        <v>-7.25</v>
      </c>
      <c r="I67" s="34">
        <f t="shared" si="19"/>
        <v>885.54100000000005</v>
      </c>
      <c r="J67" s="33">
        <f t="shared" si="14"/>
        <v>-1.9999999999997491</v>
      </c>
      <c r="K67" s="34"/>
      <c r="L67" s="34"/>
      <c r="M67" s="34"/>
      <c r="N67" s="34">
        <v>887.226</v>
      </c>
      <c r="O67" s="34">
        <f t="shared" si="4"/>
        <v>885.68600000000004</v>
      </c>
      <c r="P67" s="34"/>
      <c r="Q67" s="33"/>
      <c r="R67" s="34"/>
      <c r="S67" s="34"/>
      <c r="T67" s="34"/>
      <c r="U67" s="33">
        <f t="shared" si="9"/>
        <v>-2.0000000000001581</v>
      </c>
      <c r="V67" s="33">
        <v>5.75</v>
      </c>
      <c r="W67" s="34">
        <f t="shared" si="13"/>
        <v>885.57100000000003</v>
      </c>
      <c r="X67" s="33">
        <v>5.75</v>
      </c>
      <c r="Y67" s="34">
        <f t="shared" si="6"/>
        <v>887.26600000000008</v>
      </c>
      <c r="Z67" s="33">
        <f t="shared" si="20"/>
        <v>8</v>
      </c>
      <c r="AA67" s="34">
        <f t="shared" si="21"/>
        <v>887.33400000000006</v>
      </c>
      <c r="AB67" s="33">
        <v>8</v>
      </c>
      <c r="AC67" s="35">
        <v>887.09</v>
      </c>
      <c r="AE67" s="26"/>
      <c r="AH67" s="26"/>
    </row>
    <row r="68" spans="1:34" s="25" customFormat="1" ht="22.5" customHeight="1">
      <c r="A68" s="55">
        <f t="shared" si="10"/>
        <v>115</v>
      </c>
      <c r="B68" s="33">
        <v>-9.5</v>
      </c>
      <c r="C68" s="37" t="s">
        <v>55</v>
      </c>
      <c r="D68" s="33">
        <f t="shared" si="16"/>
        <v>-9.5</v>
      </c>
      <c r="E68" s="34">
        <f t="shared" si="17"/>
        <v>887.28300000000013</v>
      </c>
      <c r="F68" s="33">
        <v>-7.25</v>
      </c>
      <c r="G68" s="34">
        <f t="shared" si="18"/>
        <v>887.21500000000015</v>
      </c>
      <c r="H68" s="33">
        <v>-7.25</v>
      </c>
      <c r="I68" s="34">
        <f t="shared" si="19"/>
        <v>885.5200000000001</v>
      </c>
      <c r="J68" s="33">
        <f t="shared" si="14"/>
        <v>-1.9999999999997491</v>
      </c>
      <c r="K68" s="34"/>
      <c r="L68" s="34"/>
      <c r="M68" s="34"/>
      <c r="N68" s="34">
        <v>887.20500000000004</v>
      </c>
      <c r="O68" s="34">
        <f t="shared" si="4"/>
        <v>885.66500000000008</v>
      </c>
      <c r="P68" s="34"/>
      <c r="Q68" s="33"/>
      <c r="R68" s="34"/>
      <c r="S68" s="34"/>
      <c r="T68" s="34"/>
      <c r="U68" s="33">
        <f t="shared" si="9"/>
        <v>-2.0000000000001581</v>
      </c>
      <c r="V68" s="33">
        <v>5.75</v>
      </c>
      <c r="W68" s="34">
        <f t="shared" si="13"/>
        <v>885.55000000000007</v>
      </c>
      <c r="X68" s="33">
        <v>5.75</v>
      </c>
      <c r="Y68" s="34">
        <f t="shared" si="6"/>
        <v>887.24500000000012</v>
      </c>
      <c r="Z68" s="33">
        <f t="shared" si="20"/>
        <v>8</v>
      </c>
      <c r="AA68" s="34">
        <f t="shared" si="21"/>
        <v>887.3130000000001</v>
      </c>
      <c r="AB68" s="33">
        <v>8</v>
      </c>
      <c r="AC68" s="35">
        <v>887.05700000000002</v>
      </c>
      <c r="AE68" s="26"/>
      <c r="AH68" s="26"/>
    </row>
    <row r="69" spans="1:34" s="25" customFormat="1" ht="22.5" customHeight="1">
      <c r="A69" s="55">
        <f t="shared" si="10"/>
        <v>116</v>
      </c>
      <c r="B69" s="33">
        <v>-9.5</v>
      </c>
      <c r="C69" s="37" t="s">
        <v>56</v>
      </c>
      <c r="D69" s="33">
        <f t="shared" si="16"/>
        <v>-9.5</v>
      </c>
      <c r="E69" s="34">
        <f t="shared" si="17"/>
        <v>886.98900000000003</v>
      </c>
      <c r="F69" s="33">
        <v>-7.25</v>
      </c>
      <c r="G69" s="34">
        <f t="shared" si="18"/>
        <v>886.92100000000005</v>
      </c>
      <c r="H69" s="33">
        <v>-7.25</v>
      </c>
      <c r="I69" s="34">
        <f t="shared" si="19"/>
        <v>885.226</v>
      </c>
      <c r="J69" s="33">
        <f t="shared" si="14"/>
        <v>-1.9999999999997491</v>
      </c>
      <c r="K69" s="34"/>
      <c r="L69" s="34"/>
      <c r="M69" s="34"/>
      <c r="N69" s="34">
        <v>886.91099999999994</v>
      </c>
      <c r="O69" s="34">
        <f t="shared" si="4"/>
        <v>885.37099999999998</v>
      </c>
      <c r="P69" s="34"/>
      <c r="Q69" s="33"/>
      <c r="R69" s="34"/>
      <c r="S69" s="34"/>
      <c r="T69" s="34"/>
      <c r="U69" s="33">
        <f t="shared" si="9"/>
        <v>-2.0000000000001581</v>
      </c>
      <c r="V69" s="33">
        <v>5.75</v>
      </c>
      <c r="W69" s="34">
        <f t="shared" si="13"/>
        <v>885.25599999999997</v>
      </c>
      <c r="X69" s="33">
        <v>5.75</v>
      </c>
      <c r="Y69" s="34">
        <f t="shared" si="6"/>
        <v>886.95100000000002</v>
      </c>
      <c r="Z69" s="33">
        <f t="shared" si="20"/>
        <v>8</v>
      </c>
      <c r="AA69" s="34">
        <f t="shared" si="21"/>
        <v>887.01900000000001</v>
      </c>
      <c r="AB69" s="33">
        <v>8</v>
      </c>
      <c r="AC69" s="35">
        <v>887.95600000000002</v>
      </c>
      <c r="AE69" s="26"/>
      <c r="AH69" s="26"/>
    </row>
    <row r="70" spans="1:34" s="25" customFormat="1" ht="22.5" customHeight="1">
      <c r="A70" s="55" t="s">
        <v>39</v>
      </c>
      <c r="B70" s="33">
        <v>-7.25</v>
      </c>
      <c r="C70" s="34">
        <f>I70+1.54</f>
        <v>886.73199999999997</v>
      </c>
      <c r="D70" s="86" t="s">
        <v>28</v>
      </c>
      <c r="E70" s="87"/>
      <c r="F70" s="87"/>
      <c r="G70" s="87"/>
      <c r="H70" s="33">
        <v>-7.25</v>
      </c>
      <c r="I70" s="34">
        <f t="shared" si="19"/>
        <v>885.19200000000001</v>
      </c>
      <c r="J70" s="33">
        <f t="shared" si="14"/>
        <v>-1.9999999999997491</v>
      </c>
      <c r="K70" s="34"/>
      <c r="L70" s="34"/>
      <c r="M70" s="34"/>
      <c r="N70" s="34">
        <v>886.87699999999995</v>
      </c>
      <c r="O70" s="34">
        <f t="shared" si="4"/>
        <v>885.33699999999999</v>
      </c>
      <c r="P70" s="34"/>
      <c r="Q70" s="33"/>
      <c r="R70" s="34"/>
      <c r="S70" s="34"/>
      <c r="T70" s="34"/>
      <c r="U70" s="33">
        <f t="shared" si="9"/>
        <v>-2.0000000000001581</v>
      </c>
      <c r="V70" s="33">
        <v>5.75</v>
      </c>
      <c r="W70" s="34">
        <f t="shared" si="13"/>
        <v>885.22199999999998</v>
      </c>
      <c r="X70" s="86" t="s">
        <v>28</v>
      </c>
      <c r="Y70" s="87"/>
      <c r="Z70" s="87"/>
      <c r="AA70" s="87"/>
      <c r="AB70" s="33">
        <v>5.75</v>
      </c>
      <c r="AC70" s="35">
        <f>W70+1.54</f>
        <v>886.76199999999994</v>
      </c>
      <c r="AE70" s="26"/>
      <c r="AH70" s="26"/>
    </row>
    <row r="71" spans="1:34" s="25" customFormat="1" ht="22.5" customHeight="1">
      <c r="A71" s="48"/>
      <c r="B71" s="33"/>
      <c r="C71" s="37"/>
      <c r="D71" s="33"/>
      <c r="E71" s="34"/>
      <c r="F71" s="33"/>
      <c r="G71" s="34"/>
      <c r="H71" s="33"/>
      <c r="I71" s="34"/>
      <c r="J71" s="33"/>
      <c r="K71" s="34"/>
      <c r="L71" s="34"/>
      <c r="M71" s="34"/>
      <c r="N71" s="34"/>
      <c r="O71" s="34"/>
      <c r="P71" s="34"/>
      <c r="Q71" s="33"/>
      <c r="R71" s="34"/>
      <c r="S71" s="34"/>
      <c r="T71" s="34"/>
      <c r="U71" s="33"/>
      <c r="V71" s="33"/>
      <c r="W71" s="34"/>
      <c r="X71" s="33"/>
      <c r="Y71" s="34"/>
      <c r="Z71" s="33"/>
      <c r="AA71" s="34"/>
      <c r="AB71" s="33"/>
      <c r="AC71" s="35"/>
      <c r="AE71" s="26"/>
      <c r="AH71" s="26"/>
    </row>
    <row r="72" spans="1:34" s="25" customFormat="1" ht="22.5" customHeight="1">
      <c r="A72" s="48"/>
      <c r="B72" s="41"/>
      <c r="C72" s="40"/>
      <c r="D72" s="40"/>
      <c r="E72" s="40"/>
      <c r="F72" s="41"/>
      <c r="G72" s="42"/>
      <c r="H72" s="43"/>
      <c r="I72" s="42"/>
      <c r="J72" s="41"/>
      <c r="K72" s="42"/>
      <c r="L72" s="42"/>
      <c r="M72" s="42"/>
      <c r="N72" s="42"/>
      <c r="O72" s="42"/>
      <c r="P72" s="42"/>
      <c r="Q72" s="41"/>
      <c r="R72" s="42"/>
      <c r="S72" s="42"/>
      <c r="T72" s="42"/>
      <c r="U72" s="41"/>
      <c r="V72" s="41"/>
      <c r="W72" s="42"/>
      <c r="X72" s="41"/>
      <c r="Y72" s="42"/>
      <c r="Z72" s="41"/>
      <c r="AA72" s="42"/>
      <c r="AB72" s="41"/>
      <c r="AC72" s="44"/>
      <c r="AE72" s="26"/>
      <c r="AH72" s="26"/>
    </row>
    <row r="73" spans="1:34" ht="22.5" customHeight="1">
      <c r="A73" s="56"/>
      <c r="B73" s="57"/>
      <c r="C73" s="24"/>
      <c r="D73" s="24"/>
      <c r="E73" s="24"/>
      <c r="F73" s="10"/>
      <c r="G73" s="2"/>
      <c r="H73" s="14"/>
      <c r="I73" s="2"/>
      <c r="J73" s="10"/>
      <c r="K73" s="2"/>
      <c r="L73" s="2"/>
      <c r="M73" s="2"/>
      <c r="N73" s="2"/>
      <c r="O73" s="2"/>
      <c r="P73" s="2"/>
      <c r="Q73" s="10"/>
      <c r="R73" s="2"/>
      <c r="S73" s="2"/>
      <c r="T73" s="2"/>
      <c r="U73" s="10"/>
      <c r="V73" s="10"/>
      <c r="W73" s="2"/>
      <c r="X73" s="10"/>
      <c r="Y73" s="2"/>
      <c r="Z73" s="10"/>
      <c r="AA73" s="2"/>
      <c r="AB73" s="10"/>
      <c r="AC73" s="4"/>
    </row>
    <row r="74" spans="1:34" ht="22.5" customHeight="1">
      <c r="A74" s="56"/>
      <c r="B74" s="57"/>
      <c r="C74" s="24"/>
      <c r="D74" s="24"/>
      <c r="E74" s="24"/>
      <c r="F74" s="10"/>
      <c r="G74" s="2"/>
      <c r="H74" s="14"/>
      <c r="I74" s="2"/>
      <c r="J74" s="10"/>
      <c r="K74" s="2"/>
      <c r="L74" s="2"/>
      <c r="M74" s="2"/>
      <c r="N74" s="2"/>
      <c r="O74" s="2"/>
      <c r="P74" s="2"/>
      <c r="Q74" s="10"/>
      <c r="R74" s="2"/>
      <c r="S74" s="2"/>
      <c r="T74" s="2"/>
      <c r="U74" s="10"/>
      <c r="V74" s="10"/>
      <c r="W74" s="2"/>
      <c r="X74" s="10"/>
      <c r="Y74" s="2"/>
      <c r="Z74" s="10"/>
      <c r="AA74" s="2"/>
      <c r="AB74" s="10"/>
      <c r="AC74" s="4"/>
    </row>
    <row r="75" spans="1:34" ht="22.5" customHeight="1">
      <c r="A75" s="56"/>
      <c r="B75" s="57"/>
      <c r="C75" s="24"/>
      <c r="D75" s="24"/>
      <c r="E75" s="24"/>
      <c r="F75" s="10"/>
      <c r="G75" s="2"/>
      <c r="H75" s="14"/>
      <c r="I75" s="2"/>
      <c r="J75" s="10"/>
      <c r="K75" s="2"/>
      <c r="L75" s="2"/>
      <c r="M75" s="2"/>
      <c r="N75" s="2"/>
      <c r="O75" s="2"/>
      <c r="P75" s="2"/>
      <c r="Q75" s="10"/>
      <c r="R75" s="2"/>
      <c r="S75" s="2"/>
      <c r="T75" s="2"/>
      <c r="U75" s="10"/>
      <c r="V75" s="10"/>
      <c r="W75" s="2"/>
      <c r="X75" s="10"/>
      <c r="Y75" s="2"/>
      <c r="Z75" s="10"/>
      <c r="AA75" s="2"/>
      <c r="AB75" s="10"/>
      <c r="AC75" s="4"/>
    </row>
    <row r="76" spans="1:34" ht="22.5" customHeight="1">
      <c r="A76" s="58"/>
      <c r="B76" s="10"/>
      <c r="C76" s="59"/>
      <c r="D76" s="59"/>
      <c r="E76" s="59"/>
      <c r="F76" s="10"/>
      <c r="G76" s="2"/>
      <c r="H76" s="14"/>
      <c r="I76" s="2"/>
      <c r="J76" s="10"/>
      <c r="K76" s="2"/>
      <c r="L76" s="2"/>
      <c r="M76" s="2"/>
      <c r="N76" s="2"/>
      <c r="O76" s="2"/>
      <c r="P76" s="2"/>
      <c r="Q76" s="10"/>
      <c r="R76" s="2"/>
      <c r="S76" s="2"/>
      <c r="T76" s="2"/>
      <c r="U76" s="10"/>
      <c r="V76" s="10"/>
      <c r="W76" s="2"/>
      <c r="X76" s="10"/>
      <c r="Y76" s="2"/>
      <c r="Z76" s="10"/>
      <c r="AA76" s="2"/>
      <c r="AB76" s="10"/>
      <c r="AC76" s="4"/>
    </row>
    <row r="77" spans="1:34" ht="22.5" customHeight="1">
      <c r="A77" s="60"/>
      <c r="B77" s="61"/>
      <c r="C77" s="62"/>
      <c r="D77" s="62"/>
      <c r="E77" s="62"/>
      <c r="F77" s="10"/>
      <c r="G77" s="2"/>
      <c r="H77" s="14"/>
      <c r="I77" s="2"/>
      <c r="J77" s="10"/>
      <c r="K77" s="2"/>
      <c r="L77" s="2"/>
      <c r="M77" s="2"/>
      <c r="N77" s="2"/>
      <c r="O77" s="2"/>
      <c r="P77" s="2"/>
      <c r="Q77" s="10"/>
      <c r="R77" s="2"/>
      <c r="S77" s="2"/>
      <c r="T77" s="2"/>
      <c r="U77" s="10"/>
      <c r="V77" s="10"/>
      <c r="W77" s="2"/>
      <c r="X77" s="10"/>
      <c r="Y77" s="2"/>
      <c r="Z77" s="10"/>
      <c r="AA77" s="2"/>
      <c r="AB77" s="10"/>
      <c r="AC77" s="4"/>
    </row>
    <row r="78" spans="1:34" ht="22.5" customHeight="1">
      <c r="A78" s="60"/>
      <c r="B78" s="61"/>
      <c r="C78" s="62"/>
      <c r="D78" s="62"/>
      <c r="E78" s="62"/>
      <c r="F78" s="61"/>
      <c r="G78" s="63"/>
      <c r="H78" s="64"/>
      <c r="I78" s="63"/>
      <c r="J78" s="61"/>
      <c r="K78" s="62"/>
      <c r="L78" s="62"/>
      <c r="M78" s="63"/>
      <c r="N78" s="62"/>
      <c r="O78" s="63"/>
      <c r="P78" s="63"/>
      <c r="Q78" s="62"/>
      <c r="R78" s="62"/>
      <c r="S78" s="62"/>
      <c r="T78" s="62"/>
      <c r="U78" s="61"/>
      <c r="V78" s="61"/>
      <c r="W78" s="63"/>
      <c r="X78" s="61"/>
      <c r="Y78" s="63"/>
      <c r="Z78" s="61"/>
      <c r="AA78" s="63"/>
      <c r="AB78" s="61"/>
      <c r="AC78" s="65"/>
    </row>
    <row r="79" spans="1:34" ht="22.5" customHeight="1">
      <c r="A79" s="60"/>
      <c r="B79" s="61"/>
      <c r="C79" s="62"/>
      <c r="D79" s="62"/>
      <c r="E79" s="62"/>
      <c r="F79" s="61"/>
      <c r="G79" s="63"/>
      <c r="H79" s="64"/>
      <c r="I79" s="63"/>
      <c r="J79" s="61"/>
      <c r="K79" s="62"/>
      <c r="L79" s="62"/>
      <c r="M79" s="63"/>
      <c r="N79" s="62"/>
      <c r="O79" s="63"/>
      <c r="P79" s="63"/>
      <c r="Q79" s="62"/>
      <c r="R79" s="62"/>
      <c r="S79" s="62"/>
      <c r="T79" s="62"/>
      <c r="U79" s="61"/>
      <c r="V79" s="61"/>
      <c r="W79" s="63"/>
      <c r="X79" s="61"/>
      <c r="Y79" s="63"/>
      <c r="Z79" s="61"/>
      <c r="AA79" s="63"/>
      <c r="AB79" s="61"/>
      <c r="AC79" s="65"/>
    </row>
    <row r="80" spans="1:34" ht="22.5" customHeight="1">
      <c r="A80" s="60"/>
      <c r="B80" s="61"/>
      <c r="C80" s="62"/>
      <c r="D80" s="62"/>
      <c r="E80" s="62"/>
      <c r="F80" s="61"/>
      <c r="G80" s="63"/>
      <c r="H80" s="64"/>
      <c r="I80" s="63"/>
      <c r="J80" s="61"/>
      <c r="K80" s="62"/>
      <c r="L80" s="62"/>
      <c r="M80" s="63"/>
      <c r="N80" s="62"/>
      <c r="O80" s="63"/>
      <c r="P80" s="63"/>
      <c r="Q80" s="62"/>
      <c r="R80" s="62"/>
      <c r="S80" s="62"/>
      <c r="T80" s="62"/>
      <c r="U80" s="61"/>
      <c r="V80" s="61"/>
      <c r="W80" s="63"/>
      <c r="X80" s="61"/>
      <c r="Y80" s="63"/>
      <c r="Z80" s="61"/>
      <c r="AA80" s="63"/>
      <c r="AB80" s="61"/>
      <c r="AC80" s="65"/>
    </row>
    <row r="81" spans="1:29" ht="22.5" customHeight="1">
      <c r="A81" s="60"/>
      <c r="B81" s="61"/>
      <c r="C81" s="62"/>
      <c r="D81" s="62"/>
      <c r="E81" s="62"/>
      <c r="F81" s="61"/>
      <c r="G81" s="63"/>
      <c r="H81" s="64"/>
      <c r="I81" s="63"/>
      <c r="J81" s="61"/>
      <c r="K81" s="62"/>
      <c r="L81" s="62"/>
      <c r="M81" s="63"/>
      <c r="N81" s="62"/>
      <c r="O81" s="63"/>
      <c r="P81" s="63"/>
      <c r="Q81" s="62"/>
      <c r="R81" s="62"/>
      <c r="S81" s="62"/>
      <c r="T81" s="62"/>
      <c r="U81" s="61"/>
      <c r="V81" s="61"/>
      <c r="W81" s="63"/>
      <c r="X81" s="61"/>
      <c r="Y81" s="63"/>
      <c r="Z81" s="61"/>
      <c r="AA81" s="63"/>
      <c r="AB81" s="61"/>
      <c r="AC81" s="65"/>
    </row>
    <row r="82" spans="1:29" ht="22.5" customHeight="1">
      <c r="A82" s="60"/>
      <c r="B82" s="61"/>
      <c r="C82" s="62"/>
      <c r="D82" s="62"/>
      <c r="E82" s="62"/>
      <c r="F82" s="61"/>
      <c r="G82" s="63"/>
      <c r="H82" s="64"/>
      <c r="I82" s="63"/>
      <c r="J82" s="61"/>
      <c r="K82" s="62"/>
      <c r="L82" s="62"/>
      <c r="M82" s="63"/>
      <c r="N82" s="62"/>
      <c r="O82" s="63"/>
      <c r="P82" s="63"/>
      <c r="Q82" s="62"/>
      <c r="R82" s="62"/>
      <c r="S82" s="62"/>
      <c r="T82" s="62"/>
      <c r="U82" s="61"/>
      <c r="V82" s="61"/>
      <c r="W82" s="63"/>
      <c r="X82" s="61"/>
      <c r="Y82" s="63"/>
      <c r="Z82" s="61"/>
      <c r="AA82" s="63"/>
      <c r="AB82" s="61"/>
      <c r="AC82" s="65"/>
    </row>
    <row r="83" spans="1:29" ht="22.5" customHeight="1" thickBot="1">
      <c r="A83" s="66"/>
      <c r="B83" s="67"/>
      <c r="C83" s="68"/>
      <c r="D83" s="68"/>
      <c r="E83" s="68"/>
      <c r="F83" s="67"/>
      <c r="G83" s="69"/>
      <c r="H83" s="70"/>
      <c r="I83" s="69"/>
      <c r="J83" s="67"/>
      <c r="K83" s="68"/>
      <c r="L83" s="68"/>
      <c r="M83" s="69"/>
      <c r="N83" s="68"/>
      <c r="O83" s="69"/>
      <c r="P83" s="69"/>
      <c r="Q83" s="68"/>
      <c r="R83" s="68"/>
      <c r="S83" s="68"/>
      <c r="T83" s="68"/>
      <c r="U83" s="67"/>
      <c r="V83" s="67"/>
      <c r="W83" s="69"/>
      <c r="X83" s="67"/>
      <c r="Y83" s="69"/>
      <c r="Z83" s="67"/>
      <c r="AA83" s="69"/>
      <c r="AB83" s="67"/>
      <c r="AC83" s="71"/>
    </row>
    <row r="84" spans="1:29" ht="22.5" customHeight="1"/>
    <row r="85" spans="1:29" ht="22.5" customHeight="1"/>
    <row r="86" spans="1:29" ht="22.5" customHeight="1"/>
    <row r="87" spans="1:29" ht="22.5" customHeight="1"/>
    <row r="88" spans="1:29" ht="22.5" customHeight="1"/>
    <row r="89" spans="1:29" ht="22.5" customHeight="1"/>
    <row r="90" spans="1:29" ht="22.5" customHeight="1"/>
    <row r="91" spans="1:29" ht="22.5" customHeight="1"/>
    <row r="92" spans="1:29" ht="22.5" customHeight="1"/>
    <row r="93" spans="1:29" ht="22.5" customHeight="1"/>
    <row r="94" spans="1:29" ht="22.5" customHeight="1"/>
    <row r="95" spans="1:29" ht="22.5" customHeight="1"/>
    <row r="96" spans="1:29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</sheetData>
  <mergeCells count="42">
    <mergeCell ref="P6:P8"/>
    <mergeCell ref="Q6:Q8"/>
    <mergeCell ref="R6:T6"/>
    <mergeCell ref="X6:AA6"/>
    <mergeCell ref="X7:Y7"/>
    <mergeCell ref="Z7:AA7"/>
    <mergeCell ref="V6:W6"/>
    <mergeCell ref="A1:AC1"/>
    <mergeCell ref="A5:A8"/>
    <mergeCell ref="B5:J5"/>
    <mergeCell ref="M5:P5"/>
    <mergeCell ref="B6:C6"/>
    <mergeCell ref="D6:G6"/>
    <mergeCell ref="H6:I6"/>
    <mergeCell ref="K6:L6"/>
    <mergeCell ref="M6:M8"/>
    <mergeCell ref="N6:N8"/>
    <mergeCell ref="O6:O8"/>
    <mergeCell ref="AB7:AB8"/>
    <mergeCell ref="D70:G70"/>
    <mergeCell ref="X70:AA70"/>
    <mergeCell ref="X21:AA21"/>
    <mergeCell ref="X27:AA27"/>
    <mergeCell ref="X32:AA32"/>
    <mergeCell ref="X48:AA48"/>
    <mergeCell ref="X60:AA60"/>
    <mergeCell ref="A9:AC9"/>
    <mergeCell ref="A2:AC2"/>
    <mergeCell ref="A3:AC3"/>
    <mergeCell ref="A4:AC4"/>
    <mergeCell ref="D51:G51"/>
    <mergeCell ref="U6:U8"/>
    <mergeCell ref="AC7:AC8"/>
    <mergeCell ref="U5:AC5"/>
    <mergeCell ref="AB6:AC6"/>
    <mergeCell ref="B7:B8"/>
    <mergeCell ref="C7:C8"/>
    <mergeCell ref="D7:E7"/>
    <mergeCell ref="F7:G7"/>
    <mergeCell ref="H7:I7"/>
    <mergeCell ref="J6:J8"/>
    <mergeCell ref="V7:W7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Width="0" fitToHeight="2" orientation="landscape" horizontalDpi="300" verticalDpi="300" r:id="rId1"/>
  <headerFooter alignWithMargins="0">
    <oddFooter>&amp;R&amp;11&amp;F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Agam Magalhães -LE</vt:lpstr>
      <vt:lpstr>Agam Magalhães -LD</vt:lpstr>
      <vt:lpstr>'Agam Magalhães -LD'!Area_de_impressao</vt:lpstr>
      <vt:lpstr>'Agam Magalhães -LE'!Area_de_impressao</vt:lpstr>
      <vt:lpstr>'Agam Magalhães -LD'!Titulos_de_impressao</vt:lpstr>
      <vt:lpstr>'Agam Magalhães -LE'!Titulos_de_impressao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2011-08-26T19:58:08Z</cp:lastPrinted>
  <dcterms:created xsi:type="dcterms:W3CDTF">2000-12-28T18:33:48Z</dcterms:created>
  <dcterms:modified xsi:type="dcterms:W3CDTF">2011-08-26T19:59:04Z</dcterms:modified>
</cp:coreProperties>
</file>