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5" windowWidth="9510" windowHeight="4800" tabRatio="844"/>
  </bookViews>
  <sheets>
    <sheet name="16" sheetId="28" r:id="rId1"/>
  </sheets>
  <definedNames>
    <definedName name="_xlnm.Print_Area" localSheetId="0">'16'!$A$1:$F$2091</definedName>
  </definedNames>
  <calcPr calcId="125725"/>
</workbook>
</file>

<file path=xl/calcChain.xml><?xml version="1.0" encoding="utf-8"?>
<calcChain xmlns="http://schemas.openxmlformats.org/spreadsheetml/2006/main">
  <c r="E1133" i="28"/>
  <c r="E1020"/>
  <c r="E1021"/>
  <c r="E1022"/>
  <c r="E1023"/>
  <c r="E1024"/>
  <c r="E1025"/>
  <c r="E1026"/>
  <c r="E1027"/>
  <c r="E1028"/>
  <c r="E1029"/>
  <c r="E1030"/>
  <c r="E1019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01"/>
  <c r="E560"/>
  <c r="E561"/>
  <c r="E562"/>
  <c r="E563"/>
  <c r="E564"/>
  <c r="E565"/>
  <c r="E566"/>
  <c r="E567"/>
  <c r="E568"/>
  <c r="E569"/>
  <c r="E570"/>
  <c r="E571"/>
  <c r="E559"/>
  <c r="E346"/>
  <c r="E347"/>
  <c r="E348"/>
  <c r="E349"/>
  <c r="E350"/>
  <c r="E351"/>
  <c r="E352"/>
  <c r="E353"/>
  <c r="E354"/>
  <c r="E355"/>
  <c r="E356"/>
  <c r="E357"/>
  <c r="E358"/>
  <c r="E359"/>
  <c r="E360"/>
  <c r="E361"/>
  <c r="E345"/>
  <c r="F2076"/>
  <c r="F2069"/>
  <c r="F2070"/>
  <c r="F2072"/>
  <c r="F2023"/>
  <c r="F2091"/>
  <c r="F2046"/>
  <c r="E1805"/>
  <c r="E1735"/>
  <c r="E1661"/>
  <c r="E1583"/>
  <c r="E1513"/>
  <c r="E1443"/>
  <c r="E1367"/>
  <c r="E1368"/>
  <c r="E1369"/>
  <c r="D1368"/>
  <c r="A1368"/>
  <c r="A1283"/>
  <c r="D1283"/>
  <c r="E1283"/>
  <c r="F1283" s="1"/>
  <c r="E1284"/>
  <c r="E1282"/>
  <c r="E1203"/>
  <c r="F1979"/>
  <c r="C134"/>
  <c r="D140"/>
  <c r="B134"/>
  <c r="C140"/>
  <c r="C146" s="1"/>
  <c r="A134"/>
  <c r="A140" s="1"/>
  <c r="A146" s="1"/>
  <c r="C133"/>
  <c r="D139"/>
  <c r="B133"/>
  <c r="A133"/>
  <c r="A139" s="1"/>
  <c r="A145" s="1"/>
  <c r="D129"/>
  <c r="F129"/>
  <c r="D128"/>
  <c r="F128"/>
  <c r="F130" s="1"/>
  <c r="C121"/>
  <c r="B121"/>
  <c r="C120"/>
  <c r="B120"/>
  <c r="C119"/>
  <c r="B119"/>
  <c r="C118"/>
  <c r="B118"/>
  <c r="C113"/>
  <c r="B113"/>
  <c r="A113"/>
  <c r="A121" s="1"/>
  <c r="C112"/>
  <c r="B112"/>
  <c r="A112"/>
  <c r="A120" s="1"/>
  <c r="C111"/>
  <c r="B111"/>
  <c r="A111"/>
  <c r="A119" s="1"/>
  <c r="C110"/>
  <c r="B110"/>
  <c r="A110"/>
  <c r="A118" s="1"/>
  <c r="D105"/>
  <c r="C105"/>
  <c r="A105"/>
  <c r="D104"/>
  <c r="C104"/>
  <c r="A104"/>
  <c r="D103"/>
  <c r="C103"/>
  <c r="A103"/>
  <c r="D102"/>
  <c r="C102"/>
  <c r="A102"/>
  <c r="C97"/>
  <c r="B97"/>
  <c r="A97"/>
  <c r="C96"/>
  <c r="B96"/>
  <c r="A96"/>
  <c r="C95"/>
  <c r="B95"/>
  <c r="A95"/>
  <c r="C94"/>
  <c r="B94"/>
  <c r="A94"/>
  <c r="D89"/>
  <c r="F89" s="1"/>
  <c r="D88"/>
  <c r="F88" s="1"/>
  <c r="D87"/>
  <c r="F87" s="1"/>
  <c r="D86"/>
  <c r="F86" s="1"/>
  <c r="F90" s="1"/>
  <c r="C67"/>
  <c r="C79"/>
  <c r="B67"/>
  <c r="B79"/>
  <c r="A67"/>
  <c r="A73"/>
  <c r="A79" s="1"/>
  <c r="C66"/>
  <c r="D72" s="1"/>
  <c r="B66"/>
  <c r="B78" s="1"/>
  <c r="A66"/>
  <c r="A72" s="1"/>
  <c r="A78" s="1"/>
  <c r="D61"/>
  <c r="F61" s="1"/>
  <c r="F62" s="1"/>
  <c r="D60"/>
  <c r="C53"/>
  <c r="B53"/>
  <c r="C48"/>
  <c r="B48"/>
  <c r="A48"/>
  <c r="D43"/>
  <c r="C43"/>
  <c r="A43"/>
  <c r="C38"/>
  <c r="B38"/>
  <c r="A38"/>
  <c r="D33"/>
  <c r="F33" s="1"/>
  <c r="F34" s="1"/>
  <c r="C14"/>
  <c r="C26" s="1"/>
  <c r="B14"/>
  <c r="B26" s="1"/>
  <c r="A14"/>
  <c r="A20" s="1"/>
  <c r="A26" s="1"/>
  <c r="C13"/>
  <c r="D19"/>
  <c r="B13"/>
  <c r="B25"/>
  <c r="A13"/>
  <c r="A19"/>
  <c r="A25" s="1"/>
  <c r="D8"/>
  <c r="F8" s="1"/>
  <c r="D7"/>
  <c r="D1816"/>
  <c r="F1816"/>
  <c r="D1937"/>
  <c r="D1949"/>
  <c r="D1913"/>
  <c r="C1913"/>
  <c r="B1925" s="1"/>
  <c r="A1913"/>
  <c r="A1925" s="1"/>
  <c r="A1937" s="1"/>
  <c r="A1949" s="1"/>
  <c r="C1901"/>
  <c r="B1901"/>
  <c r="A1901"/>
  <c r="E1889"/>
  <c r="D1889"/>
  <c r="C1875"/>
  <c r="B1875"/>
  <c r="A1875"/>
  <c r="C1861"/>
  <c r="B1861"/>
  <c r="A1861"/>
  <c r="C1847"/>
  <c r="B1847"/>
  <c r="A1847"/>
  <c r="A1889" s="1"/>
  <c r="F1835"/>
  <c r="D1936"/>
  <c r="D1948" s="1"/>
  <c r="D1912"/>
  <c r="C1912"/>
  <c r="B1924" s="1"/>
  <c r="A1912"/>
  <c r="A1924" s="1"/>
  <c r="A1936" s="1"/>
  <c r="A1948" s="1"/>
  <c r="C1900"/>
  <c r="B1900"/>
  <c r="A1900"/>
  <c r="E1888"/>
  <c r="D1888"/>
  <c r="C1874"/>
  <c r="B1874"/>
  <c r="A1874"/>
  <c r="C1860"/>
  <c r="B1860"/>
  <c r="A1860"/>
  <c r="C1846"/>
  <c r="B1846"/>
  <c r="A1846"/>
  <c r="A1888" s="1"/>
  <c r="F1834"/>
  <c r="C1907"/>
  <c r="D1907"/>
  <c r="A1907"/>
  <c r="A1895"/>
  <c r="B1895"/>
  <c r="C1895"/>
  <c r="D1883"/>
  <c r="E1883"/>
  <c r="A1869"/>
  <c r="B1869"/>
  <c r="C1869"/>
  <c r="A1855"/>
  <c r="B1855"/>
  <c r="C1855"/>
  <c r="A1841"/>
  <c r="A1883" s="1"/>
  <c r="B1841"/>
  <c r="C1841"/>
  <c r="F1829"/>
  <c r="B1318"/>
  <c r="F1674"/>
  <c r="D1668"/>
  <c r="F1668"/>
  <c r="F1656"/>
  <c r="F1662"/>
  <c r="E1644"/>
  <c r="A1638"/>
  <c r="A1630"/>
  <c r="A1650"/>
  <c r="A1656" s="1"/>
  <c r="A1668" s="1"/>
  <c r="A1674" s="1"/>
  <c r="A1622"/>
  <c r="A1644" s="1"/>
  <c r="D1614"/>
  <c r="D1622" s="1"/>
  <c r="F1622" s="1"/>
  <c r="F1680"/>
  <c r="F1681"/>
  <c r="F1682" s="1"/>
  <c r="C1667"/>
  <c r="C1673" s="1"/>
  <c r="C1655"/>
  <c r="B1667" s="1"/>
  <c r="D1649"/>
  <c r="C1649"/>
  <c r="A1649"/>
  <c r="A1655" s="1"/>
  <c r="A1667" s="1"/>
  <c r="A1673" s="1"/>
  <c r="C1643"/>
  <c r="B1643"/>
  <c r="A1643"/>
  <c r="E1637"/>
  <c r="D1637"/>
  <c r="C1629"/>
  <c r="B1629"/>
  <c r="A1629"/>
  <c r="C1621"/>
  <c r="B1621"/>
  <c r="A1621"/>
  <c r="C1613"/>
  <c r="B1613"/>
  <c r="A1613"/>
  <c r="A1637" s="1"/>
  <c r="F1607"/>
  <c r="F1609" s="1"/>
  <c r="F1751"/>
  <c r="F1752" s="1"/>
  <c r="F1753" s="1"/>
  <c r="C1740"/>
  <c r="C1745" s="1"/>
  <c r="C1730"/>
  <c r="B1740" s="1"/>
  <c r="D1725"/>
  <c r="C1725"/>
  <c r="A1725"/>
  <c r="A1730" s="1"/>
  <c r="A1740" s="1"/>
  <c r="A1745" s="1"/>
  <c r="C1720"/>
  <c r="B1720"/>
  <c r="A1720"/>
  <c r="E1715"/>
  <c r="D1715"/>
  <c r="C1708"/>
  <c r="B1708"/>
  <c r="A1708"/>
  <c r="C1701"/>
  <c r="B1701"/>
  <c r="A1701"/>
  <c r="C1694"/>
  <c r="B1694"/>
  <c r="A1694"/>
  <c r="A1715" s="1"/>
  <c r="F1689"/>
  <c r="F1690" s="1"/>
  <c r="F1599"/>
  <c r="F1600" s="1"/>
  <c r="F1601" s="1"/>
  <c r="C1588"/>
  <c r="C1593" s="1"/>
  <c r="C1578"/>
  <c r="B1588" s="1"/>
  <c r="D1573"/>
  <c r="C1573"/>
  <c r="A1573"/>
  <c r="A1578" s="1"/>
  <c r="A1588" s="1"/>
  <c r="A1593" s="1"/>
  <c r="C1568"/>
  <c r="B1568"/>
  <c r="A1568"/>
  <c r="E1563"/>
  <c r="D1563"/>
  <c r="C1556"/>
  <c r="B1556"/>
  <c r="A1556"/>
  <c r="C1549"/>
  <c r="B1549"/>
  <c r="A1549"/>
  <c r="C1542"/>
  <c r="B1542"/>
  <c r="A1542"/>
  <c r="A1563" s="1"/>
  <c r="F1537"/>
  <c r="F1538" s="1"/>
  <c r="F1529"/>
  <c r="F1530" s="1"/>
  <c r="F1531" s="1"/>
  <c r="C1518"/>
  <c r="C1523" s="1"/>
  <c r="C1508"/>
  <c r="B1518" s="1"/>
  <c r="D1503"/>
  <c r="C1503"/>
  <c r="A1503"/>
  <c r="A1508" s="1"/>
  <c r="A1518" s="1"/>
  <c r="A1523" s="1"/>
  <c r="C1498"/>
  <c r="B1498"/>
  <c r="A1498"/>
  <c r="E1493"/>
  <c r="D1493"/>
  <c r="C1486"/>
  <c r="B1486"/>
  <c r="A1486"/>
  <c r="C1479"/>
  <c r="B1479"/>
  <c r="A1479"/>
  <c r="C1472"/>
  <c r="B1472"/>
  <c r="A1472"/>
  <c r="A1493" s="1"/>
  <c r="F1467"/>
  <c r="F1468" s="1"/>
  <c r="F1459"/>
  <c r="F1460" s="1"/>
  <c r="F1461" s="1"/>
  <c r="C1448"/>
  <c r="C1453" s="1"/>
  <c r="C1438"/>
  <c r="B1448" s="1"/>
  <c r="D1433"/>
  <c r="C1433"/>
  <c r="A1433"/>
  <c r="A1438" s="1"/>
  <c r="A1448" s="1"/>
  <c r="A1453" s="1"/>
  <c r="C1428"/>
  <c r="B1428"/>
  <c r="A1428"/>
  <c r="E1423"/>
  <c r="D1423"/>
  <c r="C1416"/>
  <c r="B1416"/>
  <c r="A1416"/>
  <c r="C1409"/>
  <c r="B1409"/>
  <c r="A1409"/>
  <c r="C1402"/>
  <c r="B1402"/>
  <c r="A1402"/>
  <c r="A1423" s="1"/>
  <c r="F1397"/>
  <c r="F1398" s="1"/>
  <c r="F1361"/>
  <c r="C1375"/>
  <c r="C1382" s="1"/>
  <c r="B1375"/>
  <c r="B1382" s="1"/>
  <c r="A1375"/>
  <c r="A1382" s="1"/>
  <c r="C1290"/>
  <c r="C1297" s="1"/>
  <c r="C1277"/>
  <c r="D1284" s="1"/>
  <c r="F1284" s="1"/>
  <c r="A1277"/>
  <c r="A1291" s="1"/>
  <c r="A1298" s="1"/>
  <c r="D1269"/>
  <c r="A909"/>
  <c r="A963"/>
  <c r="B909"/>
  <c r="C909"/>
  <c r="D909" s="1"/>
  <c r="F909" s="1"/>
  <c r="A910"/>
  <c r="A964"/>
  <c r="B910"/>
  <c r="C910"/>
  <c r="A927"/>
  <c r="B927"/>
  <c r="C927"/>
  <c r="A928"/>
  <c r="B928"/>
  <c r="C928"/>
  <c r="B945"/>
  <c r="C945"/>
  <c r="B946"/>
  <c r="C946"/>
  <c r="A945"/>
  <c r="A946"/>
  <c r="D963"/>
  <c r="E963"/>
  <c r="D964"/>
  <c r="E964"/>
  <c r="A979"/>
  <c r="B979"/>
  <c r="C979"/>
  <c r="A980"/>
  <c r="B980"/>
  <c r="C980"/>
  <c r="C995"/>
  <c r="D995"/>
  <c r="C996"/>
  <c r="D996"/>
  <c r="A995"/>
  <c r="A996"/>
  <c r="C1045"/>
  <c r="C1063"/>
  <c r="C1046"/>
  <c r="C1064"/>
  <c r="A1047"/>
  <c r="A1065"/>
  <c r="B1047"/>
  <c r="B1065"/>
  <c r="C1047"/>
  <c r="A1048"/>
  <c r="A1066" s="1"/>
  <c r="B1048"/>
  <c r="B1066" s="1"/>
  <c r="C1048"/>
  <c r="C1066" s="1"/>
  <c r="F1014"/>
  <c r="F1013"/>
  <c r="C1012"/>
  <c r="F1012" s="1"/>
  <c r="A1012"/>
  <c r="A1046" s="1"/>
  <c r="A1064" s="1"/>
  <c r="C1011"/>
  <c r="F1011"/>
  <c r="A1011"/>
  <c r="A1045"/>
  <c r="A1063" s="1"/>
  <c r="F894"/>
  <c r="F893"/>
  <c r="C861"/>
  <c r="B861"/>
  <c r="C839"/>
  <c r="B839"/>
  <c r="C795"/>
  <c r="F795" s="1"/>
  <c r="A795"/>
  <c r="A839" s="1"/>
  <c r="A861" s="1"/>
  <c r="D773"/>
  <c r="C773"/>
  <c r="A773"/>
  <c r="C751"/>
  <c r="B751"/>
  <c r="A751"/>
  <c r="E729"/>
  <c r="D729"/>
  <c r="A705"/>
  <c r="B705"/>
  <c r="C705"/>
  <c r="A681"/>
  <c r="B681"/>
  <c r="C681"/>
  <c r="A657"/>
  <c r="A729"/>
  <c r="B657"/>
  <c r="C657"/>
  <c r="A658"/>
  <c r="A730"/>
  <c r="B658"/>
  <c r="C658"/>
  <c r="F635"/>
  <c r="B860"/>
  <c r="C860"/>
  <c r="D728"/>
  <c r="E728"/>
  <c r="A704"/>
  <c r="B704"/>
  <c r="C704"/>
  <c r="A680"/>
  <c r="B680"/>
  <c r="C680"/>
  <c r="A656"/>
  <c r="A728" s="1"/>
  <c r="B656"/>
  <c r="C656"/>
  <c r="A750"/>
  <c r="B750"/>
  <c r="C750"/>
  <c r="C772"/>
  <c r="D772"/>
  <c r="A772"/>
  <c r="B838"/>
  <c r="C838"/>
  <c r="C794"/>
  <c r="F794" s="1"/>
  <c r="A794"/>
  <c r="A838" s="1"/>
  <c r="A860" s="1"/>
  <c r="F634"/>
  <c r="A781"/>
  <c r="A803" s="1"/>
  <c r="C1815"/>
  <c r="C1800"/>
  <c r="B1810" s="1"/>
  <c r="D1795"/>
  <c r="C1795"/>
  <c r="A1795"/>
  <c r="A1800" s="1"/>
  <c r="C1790"/>
  <c r="B1790"/>
  <c r="A1790"/>
  <c r="E1785"/>
  <c r="D1785"/>
  <c r="C1778"/>
  <c r="B1778"/>
  <c r="A1778"/>
  <c r="C1771"/>
  <c r="B1771"/>
  <c r="A1771"/>
  <c r="C1764"/>
  <c r="B1764"/>
  <c r="A1764"/>
  <c r="A1785" s="1"/>
  <c r="F1759"/>
  <c r="F1760" s="1"/>
  <c r="C1894"/>
  <c r="D1906"/>
  <c r="D1908"/>
  <c r="D1909"/>
  <c r="D1910"/>
  <c r="D1911"/>
  <c r="D1996"/>
  <c r="F1996" s="1"/>
  <c r="A2009"/>
  <c r="F2001"/>
  <c r="F2002"/>
  <c r="F2000"/>
  <c r="D2010"/>
  <c r="F2010" s="1"/>
  <c r="D2011"/>
  <c r="F2011" s="1"/>
  <c r="D2012"/>
  <c r="F2012" s="1"/>
  <c r="D2013"/>
  <c r="F2013" s="1"/>
  <c r="D2014"/>
  <c r="F2014" s="1"/>
  <c r="D2015"/>
  <c r="F2015" s="1"/>
  <c r="A2015"/>
  <c r="A2014"/>
  <c r="A2011"/>
  <c r="A2012"/>
  <c r="A2013"/>
  <c r="C577"/>
  <c r="C594"/>
  <c r="C578"/>
  <c r="C595"/>
  <c r="C579"/>
  <c r="C596"/>
  <c r="C580"/>
  <c r="C597"/>
  <c r="C581"/>
  <c r="C598"/>
  <c r="C582"/>
  <c r="C599"/>
  <c r="C583"/>
  <c r="C600"/>
  <c r="C584"/>
  <c r="C601"/>
  <c r="C585"/>
  <c r="C602"/>
  <c r="C586"/>
  <c r="C603"/>
  <c r="C587"/>
  <c r="C604"/>
  <c r="C588"/>
  <c r="C605"/>
  <c r="C576"/>
  <c r="C593"/>
  <c r="C552"/>
  <c r="B586"/>
  <c r="C553"/>
  <c r="B587"/>
  <c r="C554"/>
  <c r="F554"/>
  <c r="A554"/>
  <c r="A571"/>
  <c r="A553"/>
  <c r="A587"/>
  <c r="A604" s="1"/>
  <c r="A552"/>
  <c r="A586" s="1"/>
  <c r="A603" s="1"/>
  <c r="C526"/>
  <c r="D526"/>
  <c r="C527"/>
  <c r="D527"/>
  <c r="C528"/>
  <c r="D528"/>
  <c r="C529"/>
  <c r="D529"/>
  <c r="C530"/>
  <c r="D530"/>
  <c r="C531"/>
  <c r="D531"/>
  <c r="C532"/>
  <c r="D532"/>
  <c r="C533"/>
  <c r="D533"/>
  <c r="C534"/>
  <c r="D534"/>
  <c r="C535"/>
  <c r="D535"/>
  <c r="C536"/>
  <c r="D536"/>
  <c r="C537"/>
  <c r="D537"/>
  <c r="A535"/>
  <c r="A536"/>
  <c r="A537"/>
  <c r="A531"/>
  <c r="A532"/>
  <c r="A533"/>
  <c r="A534"/>
  <c r="A526"/>
  <c r="A527"/>
  <c r="A528"/>
  <c r="A529"/>
  <c r="A530"/>
  <c r="A509"/>
  <c r="B509"/>
  <c r="C509"/>
  <c r="A510"/>
  <c r="B510"/>
  <c r="C510"/>
  <c r="A511"/>
  <c r="B511"/>
  <c r="C511"/>
  <c r="A512"/>
  <c r="B512"/>
  <c r="C512"/>
  <c r="A513"/>
  <c r="B513"/>
  <c r="C513"/>
  <c r="A514"/>
  <c r="B514"/>
  <c r="C514"/>
  <c r="A515"/>
  <c r="B515"/>
  <c r="C515"/>
  <c r="A516"/>
  <c r="B516"/>
  <c r="C516"/>
  <c r="A517"/>
  <c r="B517"/>
  <c r="C517"/>
  <c r="A518"/>
  <c r="B518"/>
  <c r="C518"/>
  <c r="A519"/>
  <c r="B519"/>
  <c r="C519"/>
  <c r="A520"/>
  <c r="B520"/>
  <c r="C520"/>
  <c r="D492"/>
  <c r="E492"/>
  <c r="D493"/>
  <c r="E493"/>
  <c r="D494"/>
  <c r="E494"/>
  <c r="D495"/>
  <c r="E495"/>
  <c r="D496"/>
  <c r="E496"/>
  <c r="D497"/>
  <c r="E497"/>
  <c r="D498"/>
  <c r="E498"/>
  <c r="D499"/>
  <c r="E499"/>
  <c r="D500"/>
  <c r="E500"/>
  <c r="D501"/>
  <c r="E501"/>
  <c r="D502"/>
  <c r="E502"/>
  <c r="D503"/>
  <c r="E503"/>
  <c r="A473"/>
  <c r="A474"/>
  <c r="A475"/>
  <c r="A476"/>
  <c r="A477"/>
  <c r="A478"/>
  <c r="A479"/>
  <c r="A480"/>
  <c r="A481"/>
  <c r="A482"/>
  <c r="A483"/>
  <c r="A484"/>
  <c r="A454"/>
  <c r="B454"/>
  <c r="B473" s="1"/>
  <c r="C454"/>
  <c r="C473" s="1"/>
  <c r="A455"/>
  <c r="B455"/>
  <c r="B474" s="1"/>
  <c r="C455"/>
  <c r="C474" s="1"/>
  <c r="A456"/>
  <c r="B456"/>
  <c r="B475" s="1"/>
  <c r="C456"/>
  <c r="C475" s="1"/>
  <c r="A457"/>
  <c r="B457"/>
  <c r="B476" s="1"/>
  <c r="C457"/>
  <c r="C476" s="1"/>
  <c r="A458"/>
  <c r="B458"/>
  <c r="B477" s="1"/>
  <c r="C458"/>
  <c r="C477" s="1"/>
  <c r="A459"/>
  <c r="B459"/>
  <c r="B478" s="1"/>
  <c r="C459"/>
  <c r="C478"/>
  <c r="A460"/>
  <c r="B460"/>
  <c r="B479" s="1"/>
  <c r="C460"/>
  <c r="C479" s="1"/>
  <c r="A461"/>
  <c r="B461"/>
  <c r="B480"/>
  <c r="C461"/>
  <c r="C480"/>
  <c r="D480" s="1"/>
  <c r="F480" s="1"/>
  <c r="A462"/>
  <c r="B462"/>
  <c r="B481" s="1"/>
  <c r="C462"/>
  <c r="C481" s="1"/>
  <c r="A463"/>
  <c r="B463"/>
  <c r="B482"/>
  <c r="C463"/>
  <c r="C482"/>
  <c r="D482" s="1"/>
  <c r="F482" s="1"/>
  <c r="A464"/>
  <c r="B464"/>
  <c r="B483" s="1"/>
  <c r="C464"/>
  <c r="C483" s="1"/>
  <c r="A465"/>
  <c r="B465"/>
  <c r="B484"/>
  <c r="C465"/>
  <c r="C484"/>
  <c r="D484" s="1"/>
  <c r="F484" s="1"/>
  <c r="A440"/>
  <c r="A497"/>
  <c r="B440"/>
  <c r="C440"/>
  <c r="A441"/>
  <c r="A498"/>
  <c r="B441"/>
  <c r="C441"/>
  <c r="A442"/>
  <c r="A499"/>
  <c r="B442"/>
  <c r="C442"/>
  <c r="A443"/>
  <c r="A500"/>
  <c r="B443"/>
  <c r="C443"/>
  <c r="A444"/>
  <c r="A501"/>
  <c r="B444"/>
  <c r="C444"/>
  <c r="A445"/>
  <c r="A502"/>
  <c r="B445"/>
  <c r="C445"/>
  <c r="A446"/>
  <c r="A503"/>
  <c r="B446"/>
  <c r="C446"/>
  <c r="F428"/>
  <c r="C381"/>
  <c r="C402" s="1"/>
  <c r="C339"/>
  <c r="B381" s="1"/>
  <c r="A339"/>
  <c r="A381" s="1"/>
  <c r="A402" s="1"/>
  <c r="A230"/>
  <c r="A253" s="1"/>
  <c r="A276" s="1"/>
  <c r="A297" s="1"/>
  <c r="A318" s="1"/>
  <c r="A360" s="1"/>
  <c r="F187"/>
  <c r="A207"/>
  <c r="B207"/>
  <c r="B230" s="1"/>
  <c r="C207"/>
  <c r="F186"/>
  <c r="C551"/>
  <c r="B585" s="1"/>
  <c r="A551"/>
  <c r="A585" s="1"/>
  <c r="A602" s="1"/>
  <c r="F426"/>
  <c r="F425"/>
  <c r="C549"/>
  <c r="D566" s="1"/>
  <c r="C550"/>
  <c r="D567"/>
  <c r="A549"/>
  <c r="A566"/>
  <c r="A550"/>
  <c r="A584"/>
  <c r="A601" s="1"/>
  <c r="F424"/>
  <c r="C379"/>
  <c r="C400" s="1"/>
  <c r="C380"/>
  <c r="C401" s="1"/>
  <c r="D401" s="1"/>
  <c r="F401" s="1"/>
  <c r="C382"/>
  <c r="C403" s="1"/>
  <c r="D403" s="1"/>
  <c r="F403" s="1"/>
  <c r="A227"/>
  <c r="A250" s="1"/>
  <c r="A273" s="1"/>
  <c r="A294" s="1"/>
  <c r="A315" s="1"/>
  <c r="A357" s="1"/>
  <c r="A228"/>
  <c r="A251" s="1"/>
  <c r="A274" s="1"/>
  <c r="A295" s="1"/>
  <c r="A316" s="1"/>
  <c r="A358" s="1"/>
  <c r="A229"/>
  <c r="A252"/>
  <c r="A275" s="1"/>
  <c r="A296" s="1"/>
  <c r="A317" s="1"/>
  <c r="A359" s="1"/>
  <c r="A231"/>
  <c r="A254" s="1"/>
  <c r="A277" s="1"/>
  <c r="A298" s="1"/>
  <c r="A319" s="1"/>
  <c r="A361" s="1"/>
  <c r="A205"/>
  <c r="B205"/>
  <c r="B228" s="1"/>
  <c r="C205"/>
  <c r="A206"/>
  <c r="B206"/>
  <c r="B229" s="1"/>
  <c r="B252" s="1"/>
  <c r="D275" s="1"/>
  <c r="C206"/>
  <c r="C229" s="1"/>
  <c r="A208"/>
  <c r="B208"/>
  <c r="B231"/>
  <c r="B254" s="1"/>
  <c r="D277" s="1"/>
  <c r="B298" s="1"/>
  <c r="C208"/>
  <c r="C231" s="1"/>
  <c r="C338"/>
  <c r="B380" s="1"/>
  <c r="C340"/>
  <c r="F340" s="1"/>
  <c r="A338"/>
  <c r="A380" s="1"/>
  <c r="A401" s="1"/>
  <c r="A340"/>
  <c r="A382"/>
  <c r="A403" s="1"/>
  <c r="F185"/>
  <c r="C337"/>
  <c r="B379" s="1"/>
  <c r="C336"/>
  <c r="B378" s="1"/>
  <c r="A336"/>
  <c r="A378" s="1"/>
  <c r="A399" s="1"/>
  <c r="A337"/>
  <c r="A379" s="1"/>
  <c r="A400" s="1"/>
  <c r="A200"/>
  <c r="F549"/>
  <c r="D2008"/>
  <c r="F2008" s="1"/>
  <c r="A2010"/>
  <c r="A2008"/>
  <c r="F1998"/>
  <c r="F1999"/>
  <c r="F1997"/>
  <c r="F1995"/>
  <c r="F1968"/>
  <c r="F1969" s="1"/>
  <c r="B1919"/>
  <c r="C1908"/>
  <c r="C1909"/>
  <c r="B1921" s="1"/>
  <c r="C1910"/>
  <c r="B1922" s="1"/>
  <c r="C1911"/>
  <c r="B1923" s="1"/>
  <c r="A1911"/>
  <c r="A1923" s="1"/>
  <c r="A1935" s="1"/>
  <c r="A1947" s="1"/>
  <c r="A1919"/>
  <c r="A1931" s="1"/>
  <c r="A1943" s="1"/>
  <c r="A1908"/>
  <c r="A1920" s="1"/>
  <c r="A1932" s="1"/>
  <c r="A1944" s="1"/>
  <c r="A1909"/>
  <c r="A1921" s="1"/>
  <c r="A1933" s="1"/>
  <c r="A1945" s="1"/>
  <c r="A1910"/>
  <c r="A1922" s="1"/>
  <c r="A1934" s="1"/>
  <c r="A1946" s="1"/>
  <c r="A1896"/>
  <c r="B1896"/>
  <c r="C1896"/>
  <c r="A1897"/>
  <c r="B1897"/>
  <c r="C1897"/>
  <c r="A1898"/>
  <c r="B1898"/>
  <c r="C1898"/>
  <c r="A1899"/>
  <c r="B1899"/>
  <c r="C1899"/>
  <c r="E1884"/>
  <c r="E1885"/>
  <c r="E1886"/>
  <c r="E1887"/>
  <c r="D1884"/>
  <c r="D1885"/>
  <c r="D1886"/>
  <c r="D1887"/>
  <c r="A1870"/>
  <c r="B1870"/>
  <c r="C1870"/>
  <c r="A1871"/>
  <c r="B1871"/>
  <c r="C1871"/>
  <c r="A1872"/>
  <c r="B1872"/>
  <c r="C1872"/>
  <c r="A1873"/>
  <c r="B1873"/>
  <c r="C1873"/>
  <c r="A1856"/>
  <c r="B1856"/>
  <c r="C1856"/>
  <c r="A1857"/>
  <c r="B1857"/>
  <c r="C1857"/>
  <c r="A1858"/>
  <c r="B1858"/>
  <c r="C1858"/>
  <c r="A1859"/>
  <c r="B1859"/>
  <c r="C1859"/>
  <c r="A1842"/>
  <c r="A1884" s="1"/>
  <c r="B1842"/>
  <c r="C1842"/>
  <c r="A1843"/>
  <c r="A1885" s="1"/>
  <c r="B1843"/>
  <c r="C1843"/>
  <c r="A1844"/>
  <c r="A1886" s="1"/>
  <c r="B1844"/>
  <c r="C1844"/>
  <c r="A1845"/>
  <c r="A1887" s="1"/>
  <c r="B1845"/>
  <c r="C1845"/>
  <c r="D1931"/>
  <c r="D1932"/>
  <c r="D1944" s="1"/>
  <c r="D1933"/>
  <c r="D1934"/>
  <c r="D1946"/>
  <c r="D1935"/>
  <c r="D1947"/>
  <c r="F1832"/>
  <c r="F1830"/>
  <c r="F1831"/>
  <c r="F1833"/>
  <c r="D1354"/>
  <c r="C1270"/>
  <c r="D1270"/>
  <c r="A1270"/>
  <c r="A1264"/>
  <c r="B1264"/>
  <c r="C1264"/>
  <c r="D1258"/>
  <c r="E1258"/>
  <c r="A1250"/>
  <c r="B1250"/>
  <c r="C1250"/>
  <c r="A1242"/>
  <c r="B1242"/>
  <c r="C1242"/>
  <c r="A1234"/>
  <c r="A1258" s="1"/>
  <c r="B1234"/>
  <c r="C1234"/>
  <c r="A1290"/>
  <c r="A1297" s="1"/>
  <c r="B1290"/>
  <c r="B1297" s="1"/>
  <c r="C1291"/>
  <c r="C1298" s="1"/>
  <c r="F1277"/>
  <c r="F1276"/>
  <c r="C1275"/>
  <c r="B1289" s="1"/>
  <c r="A1275"/>
  <c r="A1289" s="1"/>
  <c r="A1296" s="1"/>
  <c r="F1228"/>
  <c r="C1044"/>
  <c r="C1062" s="1"/>
  <c r="C1043"/>
  <c r="C1061" s="1"/>
  <c r="C1042"/>
  <c r="C1060" s="1"/>
  <c r="C1041"/>
  <c r="C1059" s="1"/>
  <c r="C1040"/>
  <c r="C1058" s="1"/>
  <c r="C1039"/>
  <c r="C1057" s="1"/>
  <c r="C1038"/>
  <c r="C1056" s="1"/>
  <c r="C1037"/>
  <c r="C1055" s="1"/>
  <c r="C1036"/>
  <c r="C1054" s="1"/>
  <c r="C986"/>
  <c r="D986"/>
  <c r="C987"/>
  <c r="D987"/>
  <c r="C988"/>
  <c r="D988"/>
  <c r="C989"/>
  <c r="D989"/>
  <c r="C990"/>
  <c r="D990"/>
  <c r="C991"/>
  <c r="D991"/>
  <c r="C992"/>
  <c r="D992"/>
  <c r="C993"/>
  <c r="D993"/>
  <c r="C994"/>
  <c r="D994"/>
  <c r="A994"/>
  <c r="A986"/>
  <c r="A987"/>
  <c r="A988"/>
  <c r="A989"/>
  <c r="A990"/>
  <c r="A991"/>
  <c r="A992"/>
  <c r="A993"/>
  <c r="A970"/>
  <c r="B970"/>
  <c r="C970"/>
  <c r="A971"/>
  <c r="B971"/>
  <c r="C971"/>
  <c r="A972"/>
  <c r="B972"/>
  <c r="C972"/>
  <c r="A973"/>
  <c r="B973"/>
  <c r="C973"/>
  <c r="A974"/>
  <c r="B974"/>
  <c r="C974"/>
  <c r="A975"/>
  <c r="B975"/>
  <c r="C975"/>
  <c r="A976"/>
  <c r="B976"/>
  <c r="C976"/>
  <c r="A977"/>
  <c r="B977"/>
  <c r="C977"/>
  <c r="A978"/>
  <c r="B978"/>
  <c r="C978"/>
  <c r="D954"/>
  <c r="E954"/>
  <c r="D955"/>
  <c r="E955"/>
  <c r="D956"/>
  <c r="E956"/>
  <c r="D957"/>
  <c r="E957"/>
  <c r="D958"/>
  <c r="E958"/>
  <c r="D959"/>
  <c r="E959"/>
  <c r="D960"/>
  <c r="E960"/>
  <c r="D961"/>
  <c r="E961"/>
  <c r="D962"/>
  <c r="E962"/>
  <c r="A936"/>
  <c r="B936"/>
  <c r="C936"/>
  <c r="A937"/>
  <c r="B937"/>
  <c r="C937"/>
  <c r="A938"/>
  <c r="B938"/>
  <c r="C938"/>
  <c r="A939"/>
  <c r="B939"/>
  <c r="C939"/>
  <c r="A940"/>
  <c r="B940"/>
  <c r="C940"/>
  <c r="A941"/>
  <c r="B941"/>
  <c r="C941"/>
  <c r="A942"/>
  <c r="B942"/>
  <c r="C942"/>
  <c r="A943"/>
  <c r="B943"/>
  <c r="C943"/>
  <c r="A944"/>
  <c r="B944"/>
  <c r="C944"/>
  <c r="A918"/>
  <c r="B918"/>
  <c r="C918"/>
  <c r="A919"/>
  <c r="B919"/>
  <c r="C919"/>
  <c r="A920"/>
  <c r="B920"/>
  <c r="C920"/>
  <c r="D920"/>
  <c r="F920" s="1"/>
  <c r="A921"/>
  <c r="B921"/>
  <c r="C921"/>
  <c r="A922"/>
  <c r="B922"/>
  <c r="C922"/>
  <c r="D922" s="1"/>
  <c r="F922" s="1"/>
  <c r="A923"/>
  <c r="B923"/>
  <c r="C923"/>
  <c r="A924"/>
  <c r="B924"/>
  <c r="C924"/>
  <c r="A925"/>
  <c r="B925"/>
  <c r="C925"/>
  <c r="A926"/>
  <c r="B926"/>
  <c r="C926"/>
  <c r="D926"/>
  <c r="F926" s="1"/>
  <c r="A900"/>
  <c r="A954" s="1"/>
  <c r="B900"/>
  <c r="C900"/>
  <c r="A901"/>
  <c r="A955" s="1"/>
  <c r="B901"/>
  <c r="C901"/>
  <c r="D901" s="1"/>
  <c r="F901" s="1"/>
  <c r="A902"/>
  <c r="A956" s="1"/>
  <c r="B902"/>
  <c r="C902"/>
  <c r="A903"/>
  <c r="A957" s="1"/>
  <c r="B903"/>
  <c r="C903"/>
  <c r="A904"/>
  <c r="A958" s="1"/>
  <c r="B904"/>
  <c r="C904"/>
  <c r="D904" s="1"/>
  <c r="F904" s="1"/>
  <c r="A905"/>
  <c r="A959" s="1"/>
  <c r="B905"/>
  <c r="C905"/>
  <c r="D905" s="1"/>
  <c r="F905" s="1"/>
  <c r="A906"/>
  <c r="A960" s="1"/>
  <c r="B906"/>
  <c r="C906"/>
  <c r="A907"/>
  <c r="A961" s="1"/>
  <c r="B907"/>
  <c r="C907"/>
  <c r="A908"/>
  <c r="A962" s="1"/>
  <c r="B908"/>
  <c r="C908"/>
  <c r="D908" s="1"/>
  <c r="F908" s="1"/>
  <c r="A899"/>
  <c r="A953" s="1"/>
  <c r="C1010"/>
  <c r="F1010" s="1"/>
  <c r="A1010"/>
  <c r="A1044" s="1"/>
  <c r="A1062" s="1"/>
  <c r="F892"/>
  <c r="F891"/>
  <c r="C1009"/>
  <c r="F1009"/>
  <c r="A1009"/>
  <c r="A1043"/>
  <c r="A1061" s="1"/>
  <c r="C1008"/>
  <c r="F1008" s="1"/>
  <c r="A1008"/>
  <c r="A1042" s="1"/>
  <c r="A1060" s="1"/>
  <c r="F890"/>
  <c r="C1007"/>
  <c r="F1007" s="1"/>
  <c r="A1007"/>
  <c r="A1041" s="1"/>
  <c r="A1059" s="1"/>
  <c r="F889"/>
  <c r="C1006"/>
  <c r="F1006" s="1"/>
  <c r="A1006"/>
  <c r="A1040" s="1"/>
  <c r="A1058" s="1"/>
  <c r="F888"/>
  <c r="C1005"/>
  <c r="F1005" s="1"/>
  <c r="F887"/>
  <c r="A1005"/>
  <c r="A1039" s="1"/>
  <c r="A1057" s="1"/>
  <c r="C1004"/>
  <c r="F1004" s="1"/>
  <c r="A1004"/>
  <c r="A1038" s="1"/>
  <c r="A1056" s="1"/>
  <c r="F886"/>
  <c r="C1003"/>
  <c r="F1003" s="1"/>
  <c r="A1003"/>
  <c r="A1037" s="1"/>
  <c r="A1055" s="1"/>
  <c r="A1002"/>
  <c r="A1036"/>
  <c r="A1054" s="1"/>
  <c r="A1001"/>
  <c r="A1019" s="1"/>
  <c r="F885"/>
  <c r="C1002"/>
  <c r="F1002"/>
  <c r="F884"/>
  <c r="C846"/>
  <c r="C847"/>
  <c r="C848"/>
  <c r="C849"/>
  <c r="C850"/>
  <c r="C851"/>
  <c r="C852"/>
  <c r="C853"/>
  <c r="C854"/>
  <c r="C855"/>
  <c r="C856"/>
  <c r="C857"/>
  <c r="C858"/>
  <c r="C859"/>
  <c r="C862"/>
  <c r="C845"/>
  <c r="B846"/>
  <c r="B847"/>
  <c r="B848"/>
  <c r="B849"/>
  <c r="B850"/>
  <c r="B851"/>
  <c r="B852"/>
  <c r="B853"/>
  <c r="B854"/>
  <c r="B855"/>
  <c r="B856"/>
  <c r="B857"/>
  <c r="B858"/>
  <c r="B859"/>
  <c r="B862"/>
  <c r="B845"/>
  <c r="B824"/>
  <c r="C824"/>
  <c r="B825"/>
  <c r="C825"/>
  <c r="B826"/>
  <c r="C826"/>
  <c r="B827"/>
  <c r="C827"/>
  <c r="B828"/>
  <c r="C828"/>
  <c r="B829"/>
  <c r="C829"/>
  <c r="B830"/>
  <c r="C830"/>
  <c r="B831"/>
  <c r="C831"/>
  <c r="B832"/>
  <c r="C832"/>
  <c r="B833"/>
  <c r="C833"/>
  <c r="B834"/>
  <c r="C834"/>
  <c r="B835"/>
  <c r="C835"/>
  <c r="B836"/>
  <c r="C836"/>
  <c r="B837"/>
  <c r="C837"/>
  <c r="B840"/>
  <c r="C840"/>
  <c r="C823"/>
  <c r="B823"/>
  <c r="C758"/>
  <c r="D758"/>
  <c r="C759"/>
  <c r="D759"/>
  <c r="C760"/>
  <c r="D760"/>
  <c r="C761"/>
  <c r="D761"/>
  <c r="C762"/>
  <c r="D762"/>
  <c r="C763"/>
  <c r="D763"/>
  <c r="C764"/>
  <c r="D764"/>
  <c r="C765"/>
  <c r="D765"/>
  <c r="C766"/>
  <c r="D766"/>
  <c r="C767"/>
  <c r="D767"/>
  <c r="C768"/>
  <c r="D768"/>
  <c r="C769"/>
  <c r="D769"/>
  <c r="C770"/>
  <c r="D770"/>
  <c r="C771"/>
  <c r="D771"/>
  <c r="C774"/>
  <c r="D774"/>
  <c r="D757"/>
  <c r="C757"/>
  <c r="A774"/>
  <c r="A771"/>
  <c r="A766"/>
  <c r="A767"/>
  <c r="A768"/>
  <c r="A769"/>
  <c r="A770"/>
  <c r="A758"/>
  <c r="A759"/>
  <c r="A760"/>
  <c r="A761"/>
  <c r="A762"/>
  <c r="A763"/>
  <c r="A764"/>
  <c r="A765"/>
  <c r="A736"/>
  <c r="B736"/>
  <c r="C736"/>
  <c r="A737"/>
  <c r="B737"/>
  <c r="C737"/>
  <c r="A738"/>
  <c r="B738"/>
  <c r="C738"/>
  <c r="A739"/>
  <c r="B739"/>
  <c r="C739"/>
  <c r="A740"/>
  <c r="B740"/>
  <c r="C740"/>
  <c r="A741"/>
  <c r="B741"/>
  <c r="C741"/>
  <c r="A742"/>
  <c r="B742"/>
  <c r="C742"/>
  <c r="A743"/>
  <c r="B743"/>
  <c r="C743"/>
  <c r="A744"/>
  <c r="B744"/>
  <c r="C744"/>
  <c r="A745"/>
  <c r="B745"/>
  <c r="C745"/>
  <c r="A746"/>
  <c r="B746"/>
  <c r="C746"/>
  <c r="A747"/>
  <c r="B747"/>
  <c r="C747"/>
  <c r="A748"/>
  <c r="B748"/>
  <c r="C748"/>
  <c r="A749"/>
  <c r="B749"/>
  <c r="C749"/>
  <c r="A752"/>
  <c r="B752"/>
  <c r="C752"/>
  <c r="C735"/>
  <c r="B735"/>
  <c r="D714"/>
  <c r="E714"/>
  <c r="D715"/>
  <c r="E715"/>
  <c r="D716"/>
  <c r="E716"/>
  <c r="D717"/>
  <c r="E717"/>
  <c r="D718"/>
  <c r="E718"/>
  <c r="D719"/>
  <c r="E719"/>
  <c r="D720"/>
  <c r="E720"/>
  <c r="D721"/>
  <c r="E721"/>
  <c r="D722"/>
  <c r="E722"/>
  <c r="D723"/>
  <c r="E723"/>
  <c r="D724"/>
  <c r="E724"/>
  <c r="D725"/>
  <c r="E725"/>
  <c r="D726"/>
  <c r="E726"/>
  <c r="D727"/>
  <c r="E727"/>
  <c r="D730"/>
  <c r="F730" s="1"/>
  <c r="E730"/>
  <c r="E713"/>
  <c r="D713"/>
  <c r="A690"/>
  <c r="B690"/>
  <c r="C690"/>
  <c r="D690" s="1"/>
  <c r="F690" s="1"/>
  <c r="A691"/>
  <c r="B691"/>
  <c r="C691"/>
  <c r="A692"/>
  <c r="B692"/>
  <c r="C692"/>
  <c r="A693"/>
  <c r="B693"/>
  <c r="C693"/>
  <c r="A694"/>
  <c r="B694"/>
  <c r="C694"/>
  <c r="A695"/>
  <c r="B695"/>
  <c r="C695"/>
  <c r="A696"/>
  <c r="B696"/>
  <c r="C696"/>
  <c r="A697"/>
  <c r="B697"/>
  <c r="C697"/>
  <c r="A698"/>
  <c r="B698"/>
  <c r="C698"/>
  <c r="D698" s="1"/>
  <c r="F698" s="1"/>
  <c r="A699"/>
  <c r="B699"/>
  <c r="C699"/>
  <c r="D699"/>
  <c r="F699" s="1"/>
  <c r="A700"/>
  <c r="B700"/>
  <c r="C700"/>
  <c r="A701"/>
  <c r="B701"/>
  <c r="C701"/>
  <c r="D701" s="1"/>
  <c r="F701" s="1"/>
  <c r="A702"/>
  <c r="B702"/>
  <c r="C702"/>
  <c r="A703"/>
  <c r="B703"/>
  <c r="C703"/>
  <c r="A706"/>
  <c r="B706"/>
  <c r="C706"/>
  <c r="C689"/>
  <c r="B689"/>
  <c r="A666"/>
  <c r="B666"/>
  <c r="C666"/>
  <c r="A667"/>
  <c r="B667"/>
  <c r="C667"/>
  <c r="A668"/>
  <c r="B668"/>
  <c r="C668"/>
  <c r="A669"/>
  <c r="B669"/>
  <c r="C669"/>
  <c r="A670"/>
  <c r="B670"/>
  <c r="C670"/>
  <c r="A671"/>
  <c r="B671"/>
  <c r="C671"/>
  <c r="A672"/>
  <c r="B672"/>
  <c r="C672"/>
  <c r="D672" s="1"/>
  <c r="F672" s="1"/>
  <c r="A673"/>
  <c r="B673"/>
  <c r="C673"/>
  <c r="A674"/>
  <c r="B674"/>
  <c r="C674"/>
  <c r="A675"/>
  <c r="B675"/>
  <c r="C675"/>
  <c r="D675" s="1"/>
  <c r="F675" s="1"/>
  <c r="A676"/>
  <c r="B676"/>
  <c r="C676"/>
  <c r="A677"/>
  <c r="B677"/>
  <c r="C677"/>
  <c r="A678"/>
  <c r="B678"/>
  <c r="C678"/>
  <c r="A679"/>
  <c r="B679"/>
  <c r="C679"/>
  <c r="A682"/>
  <c r="B682"/>
  <c r="C682"/>
  <c r="C665"/>
  <c r="B665"/>
  <c r="D665"/>
  <c r="F665" s="1"/>
  <c r="A642"/>
  <c r="A714" s="1"/>
  <c r="B642"/>
  <c r="C642"/>
  <c r="A643"/>
  <c r="A715" s="1"/>
  <c r="B643"/>
  <c r="C643"/>
  <c r="D643" s="1"/>
  <c r="F643" s="1"/>
  <c r="A644"/>
  <c r="A716" s="1"/>
  <c r="B644"/>
  <c r="C644"/>
  <c r="A645"/>
  <c r="A717" s="1"/>
  <c r="B645"/>
  <c r="C645"/>
  <c r="D645"/>
  <c r="F645" s="1"/>
  <c r="A646"/>
  <c r="A718" s="1"/>
  <c r="B646"/>
  <c r="C646"/>
  <c r="A647"/>
  <c r="A719" s="1"/>
  <c r="B647"/>
  <c r="C647"/>
  <c r="A648"/>
  <c r="A720" s="1"/>
  <c r="B648"/>
  <c r="C648"/>
  <c r="D648"/>
  <c r="F648" s="1"/>
  <c r="A649"/>
  <c r="A721" s="1"/>
  <c r="B649"/>
  <c r="C649"/>
  <c r="A650"/>
  <c r="A722" s="1"/>
  <c r="B650"/>
  <c r="C650"/>
  <c r="A651"/>
  <c r="A723" s="1"/>
  <c r="B651"/>
  <c r="C651"/>
  <c r="A652"/>
  <c r="A724" s="1"/>
  <c r="B652"/>
  <c r="C652"/>
  <c r="D652" s="1"/>
  <c r="F652" s="1"/>
  <c r="A653"/>
  <c r="A725" s="1"/>
  <c r="B653"/>
  <c r="C653"/>
  <c r="D653" s="1"/>
  <c r="F653" s="1"/>
  <c r="A654"/>
  <c r="A726" s="1"/>
  <c r="B654"/>
  <c r="C654"/>
  <c r="D654" s="1"/>
  <c r="F654" s="1"/>
  <c r="A655"/>
  <c r="A727" s="1"/>
  <c r="B655"/>
  <c r="C655"/>
  <c r="D655" s="1"/>
  <c r="F655" s="1"/>
  <c r="C641"/>
  <c r="B641"/>
  <c r="C796"/>
  <c r="F796" s="1"/>
  <c r="A796"/>
  <c r="A840" s="1"/>
  <c r="A862" s="1"/>
  <c r="F636"/>
  <c r="C793"/>
  <c r="F793" s="1"/>
  <c r="A793"/>
  <c r="A837" s="1"/>
  <c r="A859" s="1"/>
  <c r="F633"/>
  <c r="C792"/>
  <c r="F792" s="1"/>
  <c r="A792"/>
  <c r="A836" s="1"/>
  <c r="A858" s="1"/>
  <c r="F632"/>
  <c r="C791"/>
  <c r="F791" s="1"/>
  <c r="A791"/>
  <c r="A835" s="1"/>
  <c r="A857" s="1"/>
  <c r="F631"/>
  <c r="F630"/>
  <c r="F629"/>
  <c r="F628"/>
  <c r="F627"/>
  <c r="C787"/>
  <c r="F787" s="1"/>
  <c r="C788"/>
  <c r="F788" s="1"/>
  <c r="C789"/>
  <c r="F789" s="1"/>
  <c r="C790"/>
  <c r="F790" s="1"/>
  <c r="A787"/>
  <c r="A831" s="1"/>
  <c r="A853" s="1"/>
  <c r="A788"/>
  <c r="A832"/>
  <c r="A854" s="1"/>
  <c r="A789"/>
  <c r="A833" s="1"/>
  <c r="A855" s="1"/>
  <c r="A790"/>
  <c r="A812" s="1"/>
  <c r="C786"/>
  <c r="F786" s="1"/>
  <c r="F797" s="1"/>
  <c r="F626"/>
  <c r="A786"/>
  <c r="A808" s="1"/>
  <c r="C785"/>
  <c r="F785" s="1"/>
  <c r="A780"/>
  <c r="A824" s="1"/>
  <c r="A846" s="1"/>
  <c r="A825"/>
  <c r="A847" s="1"/>
  <c r="A782"/>
  <c r="A804" s="1"/>
  <c r="A783"/>
  <c r="A827" s="1"/>
  <c r="A849" s="1"/>
  <c r="A784"/>
  <c r="A828" s="1"/>
  <c r="A850" s="1"/>
  <c r="A785"/>
  <c r="A829"/>
  <c r="A851" s="1"/>
  <c r="A779"/>
  <c r="A823" s="1"/>
  <c r="A845" s="1"/>
  <c r="F625"/>
  <c r="C780"/>
  <c r="F780" s="1"/>
  <c r="C781"/>
  <c r="F781" s="1"/>
  <c r="C782"/>
  <c r="F782" s="1"/>
  <c r="C783"/>
  <c r="F783" s="1"/>
  <c r="C784"/>
  <c r="F784" s="1"/>
  <c r="C779"/>
  <c r="F779" s="1"/>
  <c r="D525"/>
  <c r="C525"/>
  <c r="C508"/>
  <c r="B508"/>
  <c r="E491"/>
  <c r="D491"/>
  <c r="C453"/>
  <c r="C472"/>
  <c r="B453"/>
  <c r="B472"/>
  <c r="B435"/>
  <c r="C435"/>
  <c r="B436"/>
  <c r="C436"/>
  <c r="D436" s="1"/>
  <c r="F436" s="1"/>
  <c r="B437"/>
  <c r="C437"/>
  <c r="D437" s="1"/>
  <c r="F437" s="1"/>
  <c r="B438"/>
  <c r="C438"/>
  <c r="D438" s="1"/>
  <c r="F438" s="1"/>
  <c r="B439"/>
  <c r="C439"/>
  <c r="C434"/>
  <c r="B434"/>
  <c r="A435"/>
  <c r="A492"/>
  <c r="A436"/>
  <c r="A493"/>
  <c r="A437"/>
  <c r="A494"/>
  <c r="A438"/>
  <c r="A495"/>
  <c r="A439"/>
  <c r="A496"/>
  <c r="F429"/>
  <c r="F427"/>
  <c r="C548"/>
  <c r="B582"/>
  <c r="A548"/>
  <c r="A582"/>
  <c r="A599" s="1"/>
  <c r="F423"/>
  <c r="C547"/>
  <c r="F547" s="1"/>
  <c r="A547"/>
  <c r="A581" s="1"/>
  <c r="A598" s="1"/>
  <c r="F422"/>
  <c r="C546"/>
  <c r="B580"/>
  <c r="A546"/>
  <c r="A580"/>
  <c r="A597" s="1"/>
  <c r="F421"/>
  <c r="C544"/>
  <c r="F544" s="1"/>
  <c r="C545"/>
  <c r="B579" s="1"/>
  <c r="A544"/>
  <c r="A578" s="1"/>
  <c r="A595" s="1"/>
  <c r="A545"/>
  <c r="A562" s="1"/>
  <c r="F420"/>
  <c r="F419"/>
  <c r="C543"/>
  <c r="B577" s="1"/>
  <c r="A543"/>
  <c r="A577" s="1"/>
  <c r="A594" s="1"/>
  <c r="C542"/>
  <c r="D559"/>
  <c r="F559" s="1"/>
  <c r="A542"/>
  <c r="A559" s="1"/>
  <c r="F418"/>
  <c r="A216"/>
  <c r="A239"/>
  <c r="A262" s="1"/>
  <c r="A283" s="1"/>
  <c r="A304" s="1"/>
  <c r="A346" s="1"/>
  <c r="A217"/>
  <c r="A240" s="1"/>
  <c r="A263" s="1"/>
  <c r="A284" s="1"/>
  <c r="A305" s="1"/>
  <c r="A347" s="1"/>
  <c r="A218"/>
  <c r="A241" s="1"/>
  <c r="A264" s="1"/>
  <c r="A285" s="1"/>
  <c r="A306" s="1"/>
  <c r="A348" s="1"/>
  <c r="A219"/>
  <c r="A242" s="1"/>
  <c r="A265" s="1"/>
  <c r="A286" s="1"/>
  <c r="A307" s="1"/>
  <c r="A349" s="1"/>
  <c r="A220"/>
  <c r="A243"/>
  <c r="A266" s="1"/>
  <c r="A287" s="1"/>
  <c r="A308" s="1"/>
  <c r="A350" s="1"/>
  <c r="A221"/>
  <c r="A244" s="1"/>
  <c r="A267" s="1"/>
  <c r="A288" s="1"/>
  <c r="A309" s="1"/>
  <c r="A351" s="1"/>
  <c r="A222"/>
  <c r="A245" s="1"/>
  <c r="A268" s="1"/>
  <c r="A289" s="1"/>
  <c r="A310" s="1"/>
  <c r="A352" s="1"/>
  <c r="A223"/>
  <c r="A246" s="1"/>
  <c r="A269" s="1"/>
  <c r="A290" s="1"/>
  <c r="A311" s="1"/>
  <c r="A353" s="1"/>
  <c r="A224"/>
  <c r="A247"/>
  <c r="A270" s="1"/>
  <c r="A291" s="1"/>
  <c r="A312" s="1"/>
  <c r="A354" s="1"/>
  <c r="A225"/>
  <c r="A248" s="1"/>
  <c r="A271" s="1"/>
  <c r="A292" s="1"/>
  <c r="A313" s="1"/>
  <c r="A355" s="1"/>
  <c r="A226"/>
  <c r="A249" s="1"/>
  <c r="A272" s="1"/>
  <c r="A293" s="1"/>
  <c r="A314" s="1"/>
  <c r="A356" s="1"/>
  <c r="A193"/>
  <c r="B193"/>
  <c r="B216"/>
  <c r="B239" s="1"/>
  <c r="D262" s="1"/>
  <c r="B283" s="1"/>
  <c r="C193"/>
  <c r="C216"/>
  <c r="A194"/>
  <c r="B194"/>
  <c r="B217" s="1"/>
  <c r="B240" s="1"/>
  <c r="D263" s="1"/>
  <c r="B284" s="1"/>
  <c r="C305" s="1"/>
  <c r="D347" s="1"/>
  <c r="C194"/>
  <c r="C217" s="1"/>
  <c r="A195"/>
  <c r="B195"/>
  <c r="B218"/>
  <c r="B241" s="1"/>
  <c r="D264" s="1"/>
  <c r="B285" s="1"/>
  <c r="C195"/>
  <c r="C218"/>
  <c r="A196"/>
  <c r="B196"/>
  <c r="B219" s="1"/>
  <c r="B242" s="1"/>
  <c r="D265" s="1"/>
  <c r="C196"/>
  <c r="C219" s="1"/>
  <c r="A197"/>
  <c r="B197"/>
  <c r="B220" s="1"/>
  <c r="B243" s="1"/>
  <c r="D266" s="1"/>
  <c r="B287" s="1"/>
  <c r="C308" s="1"/>
  <c r="D350" s="1"/>
  <c r="C197"/>
  <c r="C220" s="1"/>
  <c r="A198"/>
  <c r="B198"/>
  <c r="B221" s="1"/>
  <c r="B244" s="1"/>
  <c r="D267" s="1"/>
  <c r="B288" s="1"/>
  <c r="C309" s="1"/>
  <c r="D351" s="1"/>
  <c r="C198"/>
  <c r="C221" s="1"/>
  <c r="A199"/>
  <c r="B199"/>
  <c r="B222" s="1"/>
  <c r="C199"/>
  <c r="C222" s="1"/>
  <c r="C245" s="1"/>
  <c r="B200"/>
  <c r="B223" s="1"/>
  <c r="B246" s="1"/>
  <c r="D269" s="1"/>
  <c r="B290" s="1"/>
  <c r="C200"/>
  <c r="C223" s="1"/>
  <c r="A201"/>
  <c r="B201"/>
  <c r="B224" s="1"/>
  <c r="B247" s="1"/>
  <c r="D270" s="1"/>
  <c r="B291" s="1"/>
  <c r="C312" s="1"/>
  <c r="D354" s="1"/>
  <c r="C201"/>
  <c r="C224" s="1"/>
  <c r="A202"/>
  <c r="B202"/>
  <c r="B225" s="1"/>
  <c r="C202"/>
  <c r="C225" s="1"/>
  <c r="A203"/>
  <c r="B203"/>
  <c r="B226" s="1"/>
  <c r="B249" s="1"/>
  <c r="D272" s="1"/>
  <c r="C203"/>
  <c r="C226" s="1"/>
  <c r="A204"/>
  <c r="B204"/>
  <c r="B227" s="1"/>
  <c r="B250" s="1"/>
  <c r="D273" s="1"/>
  <c r="B294" s="1"/>
  <c r="C315" s="1"/>
  <c r="D357" s="1"/>
  <c r="C204"/>
  <c r="C227" s="1"/>
  <c r="C367"/>
  <c r="C388" s="1"/>
  <c r="C368"/>
  <c r="C389" s="1"/>
  <c r="C369"/>
  <c r="C390" s="1"/>
  <c r="C370"/>
  <c r="C391" s="1"/>
  <c r="C371"/>
  <c r="C392" s="1"/>
  <c r="C372"/>
  <c r="C393" s="1"/>
  <c r="C373"/>
  <c r="C394" s="1"/>
  <c r="C374"/>
  <c r="C395" s="1"/>
  <c r="C375"/>
  <c r="C396" s="1"/>
  <c r="C376"/>
  <c r="C397" s="1"/>
  <c r="C377"/>
  <c r="C398" s="1"/>
  <c r="C378"/>
  <c r="C399" s="1"/>
  <c r="F184"/>
  <c r="F183"/>
  <c r="A335"/>
  <c r="A377" s="1"/>
  <c r="A398" s="1"/>
  <c r="C335"/>
  <c r="F335" s="1"/>
  <c r="F182"/>
  <c r="A334"/>
  <c r="A376" s="1"/>
  <c r="A397" s="1"/>
  <c r="C334"/>
  <c r="F334" s="1"/>
  <c r="F181"/>
  <c r="A215"/>
  <c r="A238" s="1"/>
  <c r="A261" s="1"/>
  <c r="A282" s="1"/>
  <c r="A303" s="1"/>
  <c r="A345" s="1"/>
  <c r="C192"/>
  <c r="C215"/>
  <c r="B192"/>
  <c r="B215"/>
  <c r="B238" s="1"/>
  <c r="D261" s="1"/>
  <c r="A192"/>
  <c r="C333"/>
  <c r="B375" s="1"/>
  <c r="F180"/>
  <c r="A333"/>
  <c r="A375" s="1"/>
  <c r="A396" s="1"/>
  <c r="F179"/>
  <c r="A331"/>
  <c r="C331"/>
  <c r="B373"/>
  <c r="A332"/>
  <c r="A374" s="1"/>
  <c r="A395" s="1"/>
  <c r="C332"/>
  <c r="F178"/>
  <c r="F177"/>
  <c r="F176"/>
  <c r="F175"/>
  <c r="F174"/>
  <c r="C327"/>
  <c r="B369" s="1"/>
  <c r="C328"/>
  <c r="C329"/>
  <c r="C330"/>
  <c r="B372" s="1"/>
  <c r="A327"/>
  <c r="A369" s="1"/>
  <c r="A390" s="1"/>
  <c r="A328"/>
  <c r="A329"/>
  <c r="A371" s="1"/>
  <c r="A392" s="1"/>
  <c r="A330"/>
  <c r="A372"/>
  <c r="A393" s="1"/>
  <c r="F173"/>
  <c r="C325"/>
  <c r="B367" s="1"/>
  <c r="C326"/>
  <c r="B368" s="1"/>
  <c r="C324"/>
  <c r="F324" s="1"/>
  <c r="A326"/>
  <c r="A368" s="1"/>
  <c r="A389" s="1"/>
  <c r="A325"/>
  <c r="A367" s="1"/>
  <c r="A388" s="1"/>
  <c r="A324"/>
  <c r="A366"/>
  <c r="A387" s="1"/>
  <c r="F1984"/>
  <c r="F1823"/>
  <c r="F1824" s="1"/>
  <c r="F1974"/>
  <c r="F1962"/>
  <c r="F1963" s="1"/>
  <c r="F1964" s="1"/>
  <c r="F1955"/>
  <c r="F1956" s="1"/>
  <c r="F1957" s="1"/>
  <c r="D1930"/>
  <c r="D1942" s="1"/>
  <c r="C1906"/>
  <c r="B1918" s="1"/>
  <c r="A1906"/>
  <c r="A1918" s="1"/>
  <c r="A1930" s="1"/>
  <c r="A1942" s="1"/>
  <c r="B1894"/>
  <c r="D1894" s="1"/>
  <c r="F1894" s="1"/>
  <c r="A1894"/>
  <c r="E1882"/>
  <c r="D1882"/>
  <c r="C1868"/>
  <c r="B1868"/>
  <c r="A1868"/>
  <c r="C1854"/>
  <c r="B1854"/>
  <c r="A1854"/>
  <c r="C1840"/>
  <c r="B1840"/>
  <c r="A1840"/>
  <c r="A1882" s="1"/>
  <c r="F1828"/>
  <c r="F1836" s="1"/>
  <c r="F1389"/>
  <c r="F1390" s="1"/>
  <c r="F1391" s="1"/>
  <c r="C1376"/>
  <c r="C1383" s="1"/>
  <c r="C1374"/>
  <c r="C1381" s="1"/>
  <c r="C1362"/>
  <c r="D1369" s="1"/>
  <c r="F1369" s="1"/>
  <c r="C1360"/>
  <c r="B1374" s="1"/>
  <c r="D1355"/>
  <c r="C1355"/>
  <c r="A1355"/>
  <c r="A1362"/>
  <c r="C1354"/>
  <c r="F1354"/>
  <c r="A1354"/>
  <c r="A1360"/>
  <c r="A1374" s="1"/>
  <c r="A1381" s="1"/>
  <c r="C1349"/>
  <c r="B1349"/>
  <c r="A1349"/>
  <c r="C1348"/>
  <c r="B1348"/>
  <c r="A1348"/>
  <c r="E1343"/>
  <c r="D1343"/>
  <c r="E1342"/>
  <c r="D1342"/>
  <c r="C1335"/>
  <c r="B1335"/>
  <c r="A1335"/>
  <c r="C1334"/>
  <c r="B1334"/>
  <c r="A1334"/>
  <c r="C1327"/>
  <c r="B1327"/>
  <c r="A1327"/>
  <c r="C1326"/>
  <c r="B1326"/>
  <c r="A1326"/>
  <c r="C1319"/>
  <c r="B1319"/>
  <c r="A1319"/>
  <c r="A1343"/>
  <c r="C1318"/>
  <c r="D1318"/>
  <c r="F1318" s="1"/>
  <c r="A1318"/>
  <c r="A1342" s="1"/>
  <c r="F1313"/>
  <c r="F1312"/>
  <c r="F1304"/>
  <c r="F1305" s="1"/>
  <c r="F1306" s="1"/>
  <c r="C1289"/>
  <c r="C1296"/>
  <c r="C1269"/>
  <c r="F1269"/>
  <c r="A1269"/>
  <c r="C1263"/>
  <c r="B1263"/>
  <c r="A1263"/>
  <c r="E1257"/>
  <c r="D1257"/>
  <c r="C1249"/>
  <c r="B1249"/>
  <c r="A1249"/>
  <c r="C1241"/>
  <c r="B1241"/>
  <c r="A1241"/>
  <c r="C1233"/>
  <c r="B1233"/>
  <c r="A1233"/>
  <c r="A1257"/>
  <c r="F1227"/>
  <c r="F1229"/>
  <c r="F1219"/>
  <c r="F1220"/>
  <c r="F1221" s="1"/>
  <c r="C1208"/>
  <c r="C1213" s="1"/>
  <c r="C1198"/>
  <c r="D1203" s="1"/>
  <c r="F1203" s="1"/>
  <c r="F1204" s="1"/>
  <c r="D1193"/>
  <c r="C1193"/>
  <c r="A1193"/>
  <c r="A1198" s="1"/>
  <c r="C1188"/>
  <c r="B1188"/>
  <c r="A1188"/>
  <c r="E1183"/>
  <c r="D1183"/>
  <c r="C1176"/>
  <c r="B1176"/>
  <c r="A1176"/>
  <c r="C1169"/>
  <c r="B1169"/>
  <c r="A1169"/>
  <c r="C1162"/>
  <c r="B1162"/>
  <c r="A1162"/>
  <c r="A1183"/>
  <c r="F1157"/>
  <c r="F1158"/>
  <c r="A1092"/>
  <c r="A1113"/>
  <c r="F1149"/>
  <c r="F1150"/>
  <c r="F1151" s="1"/>
  <c r="C1138"/>
  <c r="C1143" s="1"/>
  <c r="C1128"/>
  <c r="F1128" s="1"/>
  <c r="F1129" s="1"/>
  <c r="D1123"/>
  <c r="C1123"/>
  <c r="A1123"/>
  <c r="A1128"/>
  <c r="C1118"/>
  <c r="B1118"/>
  <c r="A1118"/>
  <c r="E1113"/>
  <c r="D1113"/>
  <c r="C1106"/>
  <c r="B1106"/>
  <c r="A1106"/>
  <c r="C1099"/>
  <c r="B1099"/>
  <c r="A1099"/>
  <c r="C1092"/>
  <c r="B1092"/>
  <c r="F1087"/>
  <c r="F1088" s="1"/>
  <c r="C1035"/>
  <c r="C1053" s="1"/>
  <c r="C1001"/>
  <c r="B1035" s="1"/>
  <c r="B1053" s="1"/>
  <c r="D985"/>
  <c r="C985"/>
  <c r="C969"/>
  <c r="B969"/>
  <c r="E953"/>
  <c r="D953"/>
  <c r="C935"/>
  <c r="B935"/>
  <c r="B917"/>
  <c r="C917"/>
  <c r="C899"/>
  <c r="B899"/>
  <c r="F1079"/>
  <c r="F1080" s="1"/>
  <c r="F1072"/>
  <c r="F1073" s="1"/>
  <c r="A985"/>
  <c r="A969"/>
  <c r="A935"/>
  <c r="A917"/>
  <c r="F883"/>
  <c r="F895" s="1"/>
  <c r="F875"/>
  <c r="F876" s="1"/>
  <c r="A665"/>
  <c r="A641"/>
  <c r="A713" s="1"/>
  <c r="F624"/>
  <c r="F623"/>
  <c r="F622"/>
  <c r="F868"/>
  <c r="F869"/>
  <c r="A757"/>
  <c r="A735"/>
  <c r="A689"/>
  <c r="F621"/>
  <c r="F620"/>
  <c r="F619"/>
  <c r="A525"/>
  <c r="A508"/>
  <c r="A472"/>
  <c r="A453"/>
  <c r="A434"/>
  <c r="A491" s="1"/>
  <c r="F172"/>
  <c r="F171"/>
  <c r="F611"/>
  <c r="F612" s="1"/>
  <c r="F613" s="1"/>
  <c r="F417"/>
  <c r="F430"/>
  <c r="F409"/>
  <c r="F410"/>
  <c r="F411" s="1"/>
  <c r="C366"/>
  <c r="C387" s="1"/>
  <c r="F1990"/>
  <c r="F1991" s="1"/>
  <c r="F996"/>
  <c r="D927"/>
  <c r="F927" s="1"/>
  <c r="F1275"/>
  <c r="F1278" s="1"/>
  <c r="B1036"/>
  <c r="D1036" s="1"/>
  <c r="F1036" s="1"/>
  <c r="B1044"/>
  <c r="B1062" s="1"/>
  <c r="D1062" s="1"/>
  <c r="F1062" s="1"/>
  <c r="D928"/>
  <c r="F928" s="1"/>
  <c r="D847"/>
  <c r="F847" s="1"/>
  <c r="D854"/>
  <c r="F854" s="1"/>
  <c r="F1886"/>
  <c r="F1910"/>
  <c r="D1242"/>
  <c r="F1242" s="1"/>
  <c r="F1258"/>
  <c r="F543"/>
  <c r="D195"/>
  <c r="F195" s="1"/>
  <c r="D444"/>
  <c r="F444" s="1"/>
  <c r="D457"/>
  <c r="F457" s="1"/>
  <c r="F531"/>
  <c r="D513"/>
  <c r="F513" s="1"/>
  <c r="D460"/>
  <c r="F460" s="1"/>
  <c r="F552"/>
  <c r="F553"/>
  <c r="D520"/>
  <c r="F520" s="1"/>
  <c r="D517"/>
  <c r="F517" s="1"/>
  <c r="F527"/>
  <c r="D1856"/>
  <c r="F1856" s="1"/>
  <c r="D1899"/>
  <c r="F1899" s="1"/>
  <c r="D845"/>
  <c r="F845" s="1"/>
  <c r="D1898"/>
  <c r="F1898" s="1"/>
  <c r="D855"/>
  <c r="F855" s="1"/>
  <c r="F1911"/>
  <c r="F1909"/>
  <c r="D456"/>
  <c r="F456" s="1"/>
  <c r="D463"/>
  <c r="F463" s="1"/>
  <c r="D464"/>
  <c r="F464" s="1"/>
  <c r="D649"/>
  <c r="F649" s="1"/>
  <c r="B588"/>
  <c r="B605" s="1"/>
  <c r="D605" s="1"/>
  <c r="F605" s="1"/>
  <c r="D441"/>
  <c r="F441" s="1"/>
  <c r="F339"/>
  <c r="D458"/>
  <c r="F458"/>
  <c r="D462"/>
  <c r="F462"/>
  <c r="D465"/>
  <c r="F465"/>
  <c r="D454"/>
  <c r="F454"/>
  <c r="D461"/>
  <c r="F461"/>
  <c r="F551"/>
  <c r="F546"/>
  <c r="B1291"/>
  <c r="B1298"/>
  <c r="D1298" s="1"/>
  <c r="F1298" s="1"/>
  <c r="F331"/>
  <c r="F338"/>
  <c r="F336"/>
  <c r="D1845"/>
  <c r="F1845" s="1"/>
  <c r="D1843"/>
  <c r="F1843" s="1"/>
  <c r="D1859"/>
  <c r="F1859" s="1"/>
  <c r="D1857"/>
  <c r="F1857" s="1"/>
  <c r="D1870"/>
  <c r="F1870" s="1"/>
  <c r="F1884"/>
  <c r="D1896"/>
  <c r="F1896" s="1"/>
  <c r="B584"/>
  <c r="B601" s="1"/>
  <c r="D601" s="1"/>
  <c r="F601" s="1"/>
  <c r="D207"/>
  <c r="F207" s="1"/>
  <c r="D446"/>
  <c r="F446" s="1"/>
  <c r="D445"/>
  <c r="F445" s="1"/>
  <c r="D443"/>
  <c r="F443" s="1"/>
  <c r="D442"/>
  <c r="F442" s="1"/>
  <c r="D459"/>
  <c r="F459" s="1"/>
  <c r="D825"/>
  <c r="F825" s="1"/>
  <c r="B578"/>
  <c r="D578" s="1"/>
  <c r="F578" s="1"/>
  <c r="F491"/>
  <c r="D906"/>
  <c r="F906"/>
  <c r="D903"/>
  <c r="F903"/>
  <c r="D925"/>
  <c r="F925"/>
  <c r="D918"/>
  <c r="F918"/>
  <c r="D940"/>
  <c r="F940"/>
  <c r="D936"/>
  <c r="F936"/>
  <c r="F956"/>
  <c r="D976"/>
  <c r="F976" s="1"/>
  <c r="F994"/>
  <c r="F992"/>
  <c r="F988"/>
  <c r="F986"/>
  <c r="D973"/>
  <c r="F973" s="1"/>
  <c r="D1234"/>
  <c r="F1234" s="1"/>
  <c r="D1250"/>
  <c r="F1250" s="1"/>
  <c r="D1264"/>
  <c r="F1264" s="1"/>
  <c r="F1270"/>
  <c r="D859"/>
  <c r="F859" s="1"/>
  <c r="D851"/>
  <c r="F851"/>
  <c r="F548"/>
  <c r="F542"/>
  <c r="F332"/>
  <c r="B1039"/>
  <c r="B1057" s="1"/>
  <c r="D1057" s="1"/>
  <c r="F1057" s="1"/>
  <c r="D857"/>
  <c r="F857" s="1"/>
  <c r="D853"/>
  <c r="F853" s="1"/>
  <c r="D849"/>
  <c r="F849" s="1"/>
  <c r="D838"/>
  <c r="F838" s="1"/>
  <c r="F728"/>
  <c r="D657"/>
  <c r="F657" s="1"/>
  <c r="F503"/>
  <c r="F496"/>
  <c r="F492"/>
  <c r="D518"/>
  <c r="F518" s="1"/>
  <c r="D515"/>
  <c r="F515" s="1"/>
  <c r="D511"/>
  <c r="F511" s="1"/>
  <c r="F536"/>
  <c r="F534"/>
  <c r="F529"/>
  <c r="F526"/>
  <c r="D705"/>
  <c r="F705" s="1"/>
  <c r="D197"/>
  <c r="F197" s="1"/>
  <c r="F329"/>
  <c r="B1041"/>
  <c r="D1041"/>
  <c r="F1041" s="1"/>
  <c r="B1037"/>
  <c r="B1055" s="1"/>
  <c r="D1055" s="1"/>
  <c r="F1055" s="1"/>
  <c r="D641"/>
  <c r="F641" s="1"/>
  <c r="D650"/>
  <c r="F650" s="1"/>
  <c r="D646"/>
  <c r="F646" s="1"/>
  <c r="D642"/>
  <c r="F642" s="1"/>
  <c r="D677"/>
  <c r="F677" s="1"/>
  <c r="D673"/>
  <c r="F673" s="1"/>
  <c r="D668"/>
  <c r="F668" s="1"/>
  <c r="D666"/>
  <c r="F666" s="1"/>
  <c r="D700"/>
  <c r="F700" s="1"/>
  <c r="D694"/>
  <c r="F694" s="1"/>
  <c r="D691"/>
  <c r="F691" s="1"/>
  <c r="F726"/>
  <c r="F721"/>
  <c r="F718"/>
  <c r="F714"/>
  <c r="D747"/>
  <c r="F747" s="1"/>
  <c r="D743"/>
  <c r="F743" s="1"/>
  <c r="D739"/>
  <c r="F739" s="1"/>
  <c r="F757"/>
  <c r="F770"/>
  <c r="F766"/>
  <c r="F763"/>
  <c r="F759"/>
  <c r="D834"/>
  <c r="F834"/>
  <c r="D830"/>
  <c r="F830"/>
  <c r="D827"/>
  <c r="F827"/>
  <c r="D862"/>
  <c r="F862"/>
  <c r="D852"/>
  <c r="F852"/>
  <c r="D907"/>
  <c r="F907"/>
  <c r="D902"/>
  <c r="F902"/>
  <c r="D900"/>
  <c r="F900"/>
  <c r="D921"/>
  <c r="F921"/>
  <c r="D919"/>
  <c r="F919"/>
  <c r="D943"/>
  <c r="F943"/>
  <c r="D938"/>
  <c r="F938"/>
  <c r="F961"/>
  <c r="F957"/>
  <c r="F954"/>
  <c r="D975"/>
  <c r="F975" s="1"/>
  <c r="D971"/>
  <c r="F971" s="1"/>
  <c r="F993"/>
  <c r="F991"/>
  <c r="F989"/>
  <c r="F987"/>
  <c r="D205"/>
  <c r="F205" s="1"/>
  <c r="D861"/>
  <c r="F861" s="1"/>
  <c r="D202"/>
  <c r="F202" s="1"/>
  <c r="D453"/>
  <c r="F453" s="1"/>
  <c r="D193"/>
  <c r="F193" s="1"/>
  <c r="B1038"/>
  <c r="B1056" s="1"/>
  <c r="D1056" s="1"/>
  <c r="F1056" s="1"/>
  <c r="F337"/>
  <c r="C228"/>
  <c r="C251"/>
  <c r="D208"/>
  <c r="F208"/>
  <c r="C230"/>
  <c r="D750"/>
  <c r="F750" s="1"/>
  <c r="D680"/>
  <c r="F680" s="1"/>
  <c r="D860"/>
  <c r="F860" s="1"/>
  <c r="D681"/>
  <c r="F681" s="1"/>
  <c r="F773"/>
  <c r="B1045"/>
  <c r="B1046"/>
  <c r="B1064" s="1"/>
  <c r="C1065"/>
  <c r="D980"/>
  <c r="F980" s="1"/>
  <c r="D658"/>
  <c r="F658" s="1"/>
  <c r="D742"/>
  <c r="F742" s="1"/>
  <c r="B382"/>
  <c r="D382" s="1"/>
  <c r="F382" s="1"/>
  <c r="D1764"/>
  <c r="F1764" s="1"/>
  <c r="F1765" s="1"/>
  <c r="D455"/>
  <c r="F455" s="1"/>
  <c r="D1778"/>
  <c r="F1778" s="1"/>
  <c r="F1779" s="1"/>
  <c r="F1785"/>
  <c r="F1786" s="1"/>
  <c r="D1771"/>
  <c r="F1771" s="1"/>
  <c r="F1772" s="1"/>
  <c r="D1790"/>
  <c r="F1790"/>
  <c r="F1791" s="1"/>
  <c r="F1795"/>
  <c r="F1796" s="1"/>
  <c r="F1800"/>
  <c r="F1801" s="1"/>
  <c r="D1290"/>
  <c r="F1290" s="1"/>
  <c r="F1887"/>
  <c r="F1885"/>
  <c r="D514"/>
  <c r="F514" s="1"/>
  <c r="D512"/>
  <c r="F512" s="1"/>
  <c r="F500"/>
  <c r="F498"/>
  <c r="F497"/>
  <c r="F535"/>
  <c r="F501"/>
  <c r="F494"/>
  <c r="D519"/>
  <c r="F519" s="1"/>
  <c r="D510"/>
  <c r="F510" s="1"/>
  <c r="D509"/>
  <c r="F509" s="1"/>
  <c r="F532"/>
  <c r="F530"/>
  <c r="D440"/>
  <c r="F440" s="1"/>
  <c r="F537"/>
  <c r="F533"/>
  <c r="F528"/>
  <c r="D2009"/>
  <c r="F2009"/>
  <c r="F2016" s="1"/>
  <c r="F2017" s="1"/>
  <c r="F502"/>
  <c r="F499"/>
  <c r="F495"/>
  <c r="D516"/>
  <c r="F516" s="1"/>
  <c r="D1945"/>
  <c r="F1906"/>
  <c r="F1908"/>
  <c r="B1920"/>
  <c r="D1920" s="1"/>
  <c r="F1920" s="1"/>
  <c r="D1630"/>
  <c r="D1644" s="1"/>
  <c r="D1402"/>
  <c r="F1402" s="1"/>
  <c r="F1403" s="1"/>
  <c r="D1416"/>
  <c r="F1416" s="1"/>
  <c r="F1417" s="1"/>
  <c r="D1613"/>
  <c r="F1613" s="1"/>
  <c r="D1629"/>
  <c r="F1629" s="1"/>
  <c r="F1614"/>
  <c r="F1637"/>
  <c r="D1621"/>
  <c r="F1621" s="1"/>
  <c r="F1623" s="1"/>
  <c r="D1643"/>
  <c r="F1643"/>
  <c r="F1649"/>
  <c r="F1655"/>
  <c r="F1657" s="1"/>
  <c r="D1542"/>
  <c r="F1542" s="1"/>
  <c r="F1543" s="1"/>
  <c r="D1556"/>
  <c r="F1556" s="1"/>
  <c r="F1557" s="1"/>
  <c r="F1563"/>
  <c r="F1564" s="1"/>
  <c r="D1694"/>
  <c r="F1694" s="1"/>
  <c r="F1695" s="1"/>
  <c r="D1708"/>
  <c r="F1708" s="1"/>
  <c r="F1709" s="1"/>
  <c r="F1715"/>
  <c r="F1716" s="1"/>
  <c r="D1720"/>
  <c r="F1720" s="1"/>
  <c r="F1721" s="1"/>
  <c r="F1725"/>
  <c r="F1726" s="1"/>
  <c r="F1730"/>
  <c r="F1731" s="1"/>
  <c r="D1472"/>
  <c r="F1472" s="1"/>
  <c r="F1473" s="1"/>
  <c r="D1486"/>
  <c r="F1486" s="1"/>
  <c r="F1487" s="1"/>
  <c r="F1493"/>
  <c r="F1494"/>
  <c r="D1498"/>
  <c r="F1498"/>
  <c r="F1499" s="1"/>
  <c r="D1568"/>
  <c r="F1568" s="1"/>
  <c r="F1569" s="1"/>
  <c r="F1573"/>
  <c r="F1574" s="1"/>
  <c r="D1549"/>
  <c r="F1549" s="1"/>
  <c r="F1550" s="1"/>
  <c r="F1578"/>
  <c r="F1579" s="1"/>
  <c r="F1503"/>
  <c r="F1504" s="1"/>
  <c r="D1479"/>
  <c r="F1479" s="1"/>
  <c r="F1480" s="1"/>
  <c r="F1482" s="1"/>
  <c r="F1508"/>
  <c r="F1509"/>
  <c r="F1423"/>
  <c r="F1424"/>
  <c r="D1409"/>
  <c r="F1409"/>
  <c r="F1410" s="1"/>
  <c r="D1428"/>
  <c r="F1428" s="1"/>
  <c r="F1429" s="1"/>
  <c r="F1433"/>
  <c r="F1434" s="1"/>
  <c r="F1438"/>
  <c r="F1439" s="1"/>
  <c r="D1375"/>
  <c r="F1375" s="1"/>
  <c r="D1382"/>
  <c r="F1382" s="1"/>
  <c r="F958"/>
  <c r="D703"/>
  <c r="F703" s="1"/>
  <c r="F713"/>
  <c r="F715"/>
  <c r="F767"/>
  <c r="D823"/>
  <c r="F823"/>
  <c r="F772"/>
  <c r="F964"/>
  <c r="D704"/>
  <c r="F704"/>
  <c r="F729"/>
  <c r="D839"/>
  <c r="F839" s="1"/>
  <c r="F995"/>
  <c r="D697"/>
  <c r="F697" s="1"/>
  <c r="D693"/>
  <c r="F693" s="1"/>
  <c r="D736"/>
  <c r="F736" s="1"/>
  <c r="D835"/>
  <c r="F835" s="1"/>
  <c r="F963"/>
  <c r="F723"/>
  <c r="D741"/>
  <c r="F741" s="1"/>
  <c r="F762"/>
  <c r="D836"/>
  <c r="F836" s="1"/>
  <c r="D941"/>
  <c r="F941" s="1"/>
  <c r="F493"/>
  <c r="D656"/>
  <c r="F656" s="1"/>
  <c r="D946"/>
  <c r="F946" s="1"/>
  <c r="D945"/>
  <c r="F945" s="1"/>
  <c r="D910"/>
  <c r="F910" s="1"/>
  <c r="D1943"/>
  <c r="D1048"/>
  <c r="F1048" s="1"/>
  <c r="D1047"/>
  <c r="F1047" s="1"/>
  <c r="D979"/>
  <c r="F979" s="1"/>
  <c r="D679"/>
  <c r="F679" s="1"/>
  <c r="D671"/>
  <c r="F671" s="1"/>
  <c r="D706"/>
  <c r="F706" s="1"/>
  <c r="D696"/>
  <c r="F696" s="1"/>
  <c r="F725"/>
  <c r="D745"/>
  <c r="F745" s="1"/>
  <c r="D923"/>
  <c r="F923"/>
  <c r="F990"/>
  <c r="D751"/>
  <c r="F751" s="1"/>
  <c r="F1985"/>
  <c r="D840"/>
  <c r="F840" s="1"/>
  <c r="B1745"/>
  <c r="D1745"/>
  <c r="D1740"/>
  <c r="F1740"/>
  <c r="F1741" s="1"/>
  <c r="B1453"/>
  <c r="D1453" s="1"/>
  <c r="D1448"/>
  <c r="D1449" s="1"/>
  <c r="D1919"/>
  <c r="F1919" s="1"/>
  <c r="C1931"/>
  <c r="F1931" s="1"/>
  <c r="D682"/>
  <c r="F682" s="1"/>
  <c r="C319"/>
  <c r="D361" s="1"/>
  <c r="D670"/>
  <c r="F670"/>
  <c r="D580"/>
  <c r="F580"/>
  <c r="B597"/>
  <c r="D582"/>
  <c r="F582" s="1"/>
  <c r="B599"/>
  <c r="D1858"/>
  <c r="F1858" s="1"/>
  <c r="D1873"/>
  <c r="F1873" s="1"/>
  <c r="D1872"/>
  <c r="F1872" s="1"/>
  <c r="D1871"/>
  <c r="F1871" s="1"/>
  <c r="D1897"/>
  <c r="F1897" s="1"/>
  <c r="F1123"/>
  <c r="F1124"/>
  <c r="F1342"/>
  <c r="F1638"/>
  <c r="F1639" s="1"/>
  <c r="D1037"/>
  <c r="F1037" s="1"/>
  <c r="D1039"/>
  <c r="F1039" s="1"/>
  <c r="F333"/>
  <c r="F1362"/>
  <c r="D192"/>
  <c r="F192" s="1"/>
  <c r="F1001"/>
  <c r="F1015" s="1"/>
  <c r="D196"/>
  <c r="F196"/>
  <c r="B581"/>
  <c r="D581"/>
  <c r="F581" s="1"/>
  <c r="D206"/>
  <c r="F206" s="1"/>
  <c r="D1701"/>
  <c r="F1701" s="1"/>
  <c r="F1702" s="1"/>
  <c r="D1922"/>
  <c r="F1922"/>
  <c r="C1934"/>
  <c r="C1946"/>
  <c r="F1946" s="1"/>
  <c r="B1593"/>
  <c r="D1593" s="1"/>
  <c r="D1588"/>
  <c r="D1589" s="1"/>
  <c r="D1923"/>
  <c r="F1923"/>
  <c r="C1935"/>
  <c r="C1947"/>
  <c r="F1947" s="1"/>
  <c r="C1933"/>
  <c r="F1933" s="1"/>
  <c r="D1921"/>
  <c r="B1523"/>
  <c r="D1523"/>
  <c r="D1518"/>
  <c r="D1519"/>
  <c r="F188"/>
  <c r="D1092"/>
  <c r="F1092" s="1"/>
  <c r="F1093" s="1"/>
  <c r="D676"/>
  <c r="F676"/>
  <c r="B1673"/>
  <c r="D1673"/>
  <c r="D1667"/>
  <c r="F1667"/>
  <c r="D1066"/>
  <c r="F1066"/>
  <c r="D1169"/>
  <c r="F1169"/>
  <c r="F1170" s="1"/>
  <c r="D1840"/>
  <c r="F1840" s="1"/>
  <c r="B1059"/>
  <c r="F327"/>
  <c r="F1360"/>
  <c r="F1363" s="1"/>
  <c r="F1921"/>
  <c r="F1588"/>
  <c r="F1589" s="1"/>
  <c r="B1063"/>
  <c r="D1045"/>
  <c r="F1045" s="1"/>
  <c r="C253"/>
  <c r="E276" s="1"/>
  <c r="D584"/>
  <c r="F584" s="1"/>
  <c r="F1198"/>
  <c r="F1199" s="1"/>
  <c r="D1291"/>
  <c r="F1291" s="1"/>
  <c r="D201"/>
  <c r="F201" s="1"/>
  <c r="D204"/>
  <c r="F204" s="1"/>
  <c r="F545"/>
  <c r="D1846"/>
  <c r="F1846" s="1"/>
  <c r="D1860"/>
  <c r="F1860" s="1"/>
  <c r="D1874"/>
  <c r="F1874" s="1"/>
  <c r="D1861"/>
  <c r="F1861" s="1"/>
  <c r="D1875"/>
  <c r="F1875" s="1"/>
  <c r="F1889"/>
  <c r="D1901"/>
  <c r="F1901"/>
  <c r="F1912"/>
  <c r="D112"/>
  <c r="F112" s="1"/>
  <c r="F103"/>
  <c r="F104"/>
  <c r="D118"/>
  <c r="F118" s="1"/>
  <c r="D120"/>
  <c r="F120" s="1"/>
  <c r="F7"/>
  <c r="D13"/>
  <c r="F13" s="1"/>
  <c r="F15" s="1"/>
  <c r="C19"/>
  <c r="C20"/>
  <c r="C25"/>
  <c r="D25" s="1"/>
  <c r="D34"/>
  <c r="F60"/>
  <c r="D66"/>
  <c r="F66" s="1"/>
  <c r="C72"/>
  <c r="F72" s="1"/>
  <c r="C73"/>
  <c r="C78"/>
  <c r="D78"/>
  <c r="D90"/>
  <c r="D134"/>
  <c r="F134" s="1"/>
  <c r="C139"/>
  <c r="C145" s="1"/>
  <c r="D14"/>
  <c r="F14" s="1"/>
  <c r="D20"/>
  <c r="D67"/>
  <c r="F67" s="1"/>
  <c r="F68" s="1"/>
  <c r="D73"/>
  <c r="D1282"/>
  <c r="F1282" s="1"/>
  <c r="F1285" s="1"/>
  <c r="A1282"/>
  <c r="A1284"/>
  <c r="D1133"/>
  <c r="F1133"/>
  <c r="F1134" s="1"/>
  <c r="B576"/>
  <c r="D576" s="1"/>
  <c r="A579"/>
  <c r="A596" s="1"/>
  <c r="A826"/>
  <c r="A848" s="1"/>
  <c r="A834"/>
  <c r="A856" s="1"/>
  <c r="D1030"/>
  <c r="D1029"/>
  <c r="F1029" s="1"/>
  <c r="D1027"/>
  <c r="F1027" s="1"/>
  <c r="D1025"/>
  <c r="F1025" s="1"/>
  <c r="D1023"/>
  <c r="F1023" s="1"/>
  <c r="D1021"/>
  <c r="F1021" s="1"/>
  <c r="D1019"/>
  <c r="F1019" s="1"/>
  <c r="A1030"/>
  <c r="A1028"/>
  <c r="A1026"/>
  <c r="A1024"/>
  <c r="A1022"/>
  <c r="A1020"/>
  <c r="A1029"/>
  <c r="A1027"/>
  <c r="A1023"/>
  <c r="A817"/>
  <c r="A813"/>
  <c r="A809"/>
  <c r="A807"/>
  <c r="A805"/>
  <c r="D801"/>
  <c r="F801" s="1"/>
  <c r="D817"/>
  <c r="F817" s="1"/>
  <c r="D815"/>
  <c r="F815" s="1"/>
  <c r="D813"/>
  <c r="F813" s="1"/>
  <c r="D809"/>
  <c r="F809" s="1"/>
  <c r="D807"/>
  <c r="F807" s="1"/>
  <c r="D805"/>
  <c r="F805" s="1"/>
  <c r="D803"/>
  <c r="F803" s="1"/>
  <c r="A818"/>
  <c r="A816"/>
  <c r="A814"/>
  <c r="A810"/>
  <c r="A806"/>
  <c r="D818"/>
  <c r="F818"/>
  <c r="D816"/>
  <c r="F816"/>
  <c r="D814"/>
  <c r="F814"/>
  <c r="D812"/>
  <c r="F812"/>
  <c r="D810"/>
  <c r="F810"/>
  <c r="D806"/>
  <c r="F806"/>
  <c r="D802"/>
  <c r="F802"/>
  <c r="F19"/>
  <c r="D571"/>
  <c r="D569"/>
  <c r="F569" s="1"/>
  <c r="D565"/>
  <c r="D563"/>
  <c r="F563" s="1"/>
  <c r="D1895"/>
  <c r="F1895" s="1"/>
  <c r="D570"/>
  <c r="F570" s="1"/>
  <c r="D568"/>
  <c r="F568" s="1"/>
  <c r="D562"/>
  <c r="F562" s="1"/>
  <c r="D560"/>
  <c r="F560" s="1"/>
  <c r="F985"/>
  <c r="F997" s="1"/>
  <c r="D1263"/>
  <c r="F1263" s="1"/>
  <c r="F1265" s="1"/>
  <c r="A370"/>
  <c r="A391" s="1"/>
  <c r="B371"/>
  <c r="B392" s="1"/>
  <c r="B370"/>
  <c r="B391" s="1"/>
  <c r="F1913"/>
  <c r="F43"/>
  <c r="F44"/>
  <c r="A570"/>
  <c r="A568"/>
  <c r="A564"/>
  <c r="A560"/>
  <c r="A569"/>
  <c r="A567"/>
  <c r="A563"/>
  <c r="F504"/>
  <c r="B374"/>
  <c r="B395" s="1"/>
  <c r="A373"/>
  <c r="A394" s="1"/>
  <c r="D1327"/>
  <c r="F1327"/>
  <c r="D508"/>
  <c r="F508"/>
  <c r="D94"/>
  <c r="F94"/>
  <c r="D96"/>
  <c r="F96"/>
  <c r="C238"/>
  <c r="D238" s="1"/>
  <c r="F238" s="1"/>
  <c r="D1289"/>
  <c r="D1292"/>
  <c r="B1296"/>
  <c r="C1936"/>
  <c r="C1948" s="1"/>
  <c r="D1924"/>
  <c r="F1924" s="1"/>
  <c r="D472"/>
  <c r="F472" s="1"/>
  <c r="F1518"/>
  <c r="F1519" s="1"/>
  <c r="F1448"/>
  <c r="F1449" s="1"/>
  <c r="C1932"/>
  <c r="F1932" s="1"/>
  <c r="B595"/>
  <c r="D595" s="1"/>
  <c r="F595" s="1"/>
  <c r="B377"/>
  <c r="F326"/>
  <c r="D439"/>
  <c r="F439"/>
  <c r="D435"/>
  <c r="F435"/>
  <c r="D644"/>
  <c r="F644"/>
  <c r="F2003"/>
  <c r="F2004"/>
  <c r="F1883"/>
  <c r="D1900"/>
  <c r="F1900" s="1"/>
  <c r="D9"/>
  <c r="D53"/>
  <c r="F53" s="1"/>
  <c r="F54" s="1"/>
  <c r="D62"/>
  <c r="D97"/>
  <c r="F97"/>
  <c r="F102"/>
  <c r="D98"/>
  <c r="D1059"/>
  <c r="F1059" s="1"/>
  <c r="D1334"/>
  <c r="F1334" s="1"/>
  <c r="D434"/>
  <c r="F434" s="1"/>
  <c r="D1855"/>
  <c r="F1855" s="1"/>
  <c r="F1907"/>
  <c r="F1888"/>
  <c r="D1847"/>
  <c r="F1847" s="1"/>
  <c r="D48"/>
  <c r="D49" s="1"/>
  <c r="D111"/>
  <c r="F111" s="1"/>
  <c r="D113"/>
  <c r="F113" s="1"/>
  <c r="D119"/>
  <c r="D121"/>
  <c r="F121" s="1"/>
  <c r="D651"/>
  <c r="F651" s="1"/>
  <c r="F1934"/>
  <c r="F1935"/>
  <c r="D374"/>
  <c r="F374"/>
  <c r="B398"/>
  <c r="F1289"/>
  <c r="F1292" s="1"/>
  <c r="E261"/>
  <c r="C282"/>
  <c r="D303" s="1"/>
  <c r="D837"/>
  <c r="F837"/>
  <c r="D833"/>
  <c r="F833"/>
  <c r="D832"/>
  <c r="F832"/>
  <c r="D831"/>
  <c r="F831"/>
  <c r="D829"/>
  <c r="F829"/>
  <c r="D939"/>
  <c r="F939"/>
  <c r="D937"/>
  <c r="F937"/>
  <c r="D828"/>
  <c r="F828"/>
  <c r="F962"/>
  <c r="F960"/>
  <c r="F959"/>
  <c r="F955"/>
  <c r="D370"/>
  <c r="F370"/>
  <c r="F1630"/>
  <c r="D1046"/>
  <c r="F1046" s="1"/>
  <c r="D826"/>
  <c r="F826" s="1"/>
  <c r="D824"/>
  <c r="F824" s="1"/>
  <c r="D978"/>
  <c r="F978" s="1"/>
  <c r="D977"/>
  <c r="F977" s="1"/>
  <c r="D1741"/>
  <c r="F722"/>
  <c r="F720"/>
  <c r="F719"/>
  <c r="F717"/>
  <c r="F716"/>
  <c r="D735"/>
  <c r="F735" s="1"/>
  <c r="D752"/>
  <c r="F752" s="1"/>
  <c r="D749"/>
  <c r="F749" s="1"/>
  <c r="D748"/>
  <c r="F748" s="1"/>
  <c r="D746"/>
  <c r="F746" s="1"/>
  <c r="D744"/>
  <c r="F744" s="1"/>
  <c r="D740"/>
  <c r="F740" s="1"/>
  <c r="D738"/>
  <c r="F738" s="1"/>
  <c r="D737"/>
  <c r="F737" s="1"/>
  <c r="D974"/>
  <c r="F974" s="1"/>
  <c r="F48"/>
  <c r="F49" s="1"/>
  <c r="D917"/>
  <c r="F917" s="1"/>
  <c r="F929" s="1"/>
  <c r="F931" s="1"/>
  <c r="D935"/>
  <c r="F935" s="1"/>
  <c r="D1106"/>
  <c r="F1106" s="1"/>
  <c r="F1107" s="1"/>
  <c r="F1108" s="1"/>
  <c r="F1113"/>
  <c r="F1114" s="1"/>
  <c r="D1188"/>
  <c r="F1188" s="1"/>
  <c r="F1189" s="1"/>
  <c r="F1193"/>
  <c r="F1194" s="1"/>
  <c r="F1271"/>
  <c r="F1914"/>
  <c r="D79"/>
  <c r="F79" s="1"/>
  <c r="C1944"/>
  <c r="F1944" s="1"/>
  <c r="B593"/>
  <c r="F1936"/>
  <c r="D1669"/>
  <c r="C1945"/>
  <c r="F1945"/>
  <c r="D588"/>
  <c r="F588"/>
  <c r="B1054"/>
  <c r="D1054"/>
  <c r="F1054" s="1"/>
  <c r="D899"/>
  <c r="F899" s="1"/>
  <c r="F953"/>
  <c r="F965" s="1"/>
  <c r="D969"/>
  <c r="F969" s="1"/>
  <c r="D1099"/>
  <c r="F1099" s="1"/>
  <c r="F1100" s="1"/>
  <c r="D1118"/>
  <c r="F1118"/>
  <c r="F1119" s="1"/>
  <c r="D1162"/>
  <c r="F1162" s="1"/>
  <c r="F1163" s="1"/>
  <c r="D1176"/>
  <c r="F1176" s="1"/>
  <c r="F1177" s="1"/>
  <c r="F1179" s="1"/>
  <c r="F1183"/>
  <c r="F1184" s="1"/>
  <c r="D1233"/>
  <c r="F1233" s="1"/>
  <c r="F1235" s="1"/>
  <c r="D1241"/>
  <c r="F1241" s="1"/>
  <c r="F1243" s="1"/>
  <c r="F1244" s="1"/>
  <c r="D1249"/>
  <c r="F1249" s="1"/>
  <c r="F1251" s="1"/>
  <c r="F1314"/>
  <c r="D1319"/>
  <c r="F1319" s="1"/>
  <c r="D1326"/>
  <c r="F1326"/>
  <c r="F1328" s="1"/>
  <c r="D1335"/>
  <c r="F1335" s="1"/>
  <c r="F1343"/>
  <c r="F1344" s="1"/>
  <c r="D1348"/>
  <c r="F1348" s="1"/>
  <c r="D1349"/>
  <c r="F1349" s="1"/>
  <c r="F1355"/>
  <c r="F1356" s="1"/>
  <c r="D1854"/>
  <c r="F1854" s="1"/>
  <c r="D1868"/>
  <c r="F1868"/>
  <c r="F1882"/>
  <c r="D856"/>
  <c r="F856"/>
  <c r="D848"/>
  <c r="F848"/>
  <c r="D846"/>
  <c r="F846"/>
  <c r="D972"/>
  <c r="F972"/>
  <c r="D970"/>
  <c r="F970"/>
  <c r="D587"/>
  <c r="F587"/>
  <c r="B604"/>
  <c r="D604"/>
  <c r="F604" s="1"/>
  <c r="D483"/>
  <c r="F483" s="1"/>
  <c r="D481"/>
  <c r="F481" s="1"/>
  <c r="D479"/>
  <c r="F479" s="1"/>
  <c r="D477"/>
  <c r="F477" s="1"/>
  <c r="D475"/>
  <c r="F475" s="1"/>
  <c r="F9"/>
  <c r="D377"/>
  <c r="F377" s="1"/>
  <c r="D371"/>
  <c r="F371" s="1"/>
  <c r="D841"/>
  <c r="D1296"/>
  <c r="D215"/>
  <c r="F215" s="1"/>
  <c r="A561"/>
  <c r="A565"/>
  <c r="D564"/>
  <c r="F564"/>
  <c r="D561"/>
  <c r="F561"/>
  <c r="D804"/>
  <c r="F804"/>
  <c r="D808"/>
  <c r="F808"/>
  <c r="A802"/>
  <c r="D811"/>
  <c r="F811" s="1"/>
  <c r="A811"/>
  <c r="A815"/>
  <c r="A801"/>
  <c r="A1021"/>
  <c r="A1025"/>
  <c r="D1020"/>
  <c r="F1020" s="1"/>
  <c r="D1022"/>
  <c r="F1022" s="1"/>
  <c r="D1024"/>
  <c r="F1024" s="1"/>
  <c r="D1026"/>
  <c r="F1026" s="1"/>
  <c r="D1028"/>
  <c r="F1028" s="1"/>
  <c r="A830"/>
  <c r="A852" s="1"/>
  <c r="A576"/>
  <c r="A593" s="1"/>
  <c r="F330"/>
  <c r="B366"/>
  <c r="D199"/>
  <c r="F199" s="1"/>
  <c r="F325"/>
  <c r="B1208"/>
  <c r="D200"/>
  <c r="F200" s="1"/>
  <c r="D198"/>
  <c r="F198" s="1"/>
  <c r="D1044"/>
  <c r="F1044" s="1"/>
  <c r="B1043"/>
  <c r="B1042"/>
  <c r="B376"/>
  <c r="D194"/>
  <c r="F194"/>
  <c r="D203"/>
  <c r="F203"/>
  <c r="B1138"/>
  <c r="F328"/>
  <c r="B1040"/>
  <c r="A1035"/>
  <c r="A1053" s="1"/>
  <c r="D1805"/>
  <c r="F1805" s="1"/>
  <c r="F1806" s="1"/>
  <c r="D586"/>
  <c r="F586" s="1"/>
  <c r="B603"/>
  <c r="D603" s="1"/>
  <c r="F603" s="1"/>
  <c r="D1925"/>
  <c r="C1937"/>
  <c r="D1841"/>
  <c r="F1841" s="1"/>
  <c r="A1735"/>
  <c r="D1735"/>
  <c r="F1735" s="1"/>
  <c r="F1736" s="1"/>
  <c r="A1661"/>
  <c r="D1661"/>
  <c r="F1661"/>
  <c r="F1663" s="1"/>
  <c r="A1662"/>
  <c r="D54"/>
  <c r="F637"/>
  <c r="F1257"/>
  <c r="F1259" s="1"/>
  <c r="D473"/>
  <c r="F473"/>
  <c r="A1583"/>
  <c r="D38"/>
  <c r="D39" s="1"/>
  <c r="A1513"/>
  <c r="D1583"/>
  <c r="F1583" s="1"/>
  <c r="F1584" s="1"/>
  <c r="D152"/>
  <c r="B158"/>
  <c r="B164"/>
  <c r="D146"/>
  <c r="F146"/>
  <c r="F140"/>
  <c r="D1844"/>
  <c r="F1844" s="1"/>
  <c r="D1842"/>
  <c r="F1842" s="1"/>
  <c r="F550"/>
  <c r="D1513"/>
  <c r="F1513" s="1"/>
  <c r="F1514" s="1"/>
  <c r="D1035"/>
  <c r="F1035" s="1"/>
  <c r="A1138"/>
  <c r="A1143" s="1"/>
  <c r="A1133"/>
  <c r="B248"/>
  <c r="C311"/>
  <c r="D353" s="1"/>
  <c r="C306"/>
  <c r="D348" s="1"/>
  <c r="C304"/>
  <c r="D346" s="1"/>
  <c r="B401"/>
  <c r="D380"/>
  <c r="F380" s="1"/>
  <c r="D229"/>
  <c r="F229" s="1"/>
  <c r="C252"/>
  <c r="D228"/>
  <c r="F228" s="1"/>
  <c r="B251"/>
  <c r="D274" s="1"/>
  <c r="F1481"/>
  <c r="D223"/>
  <c r="F223" s="1"/>
  <c r="C246"/>
  <c r="E268"/>
  <c r="C241"/>
  <c r="D218"/>
  <c r="F218" s="1"/>
  <c r="D216"/>
  <c r="F216" s="1"/>
  <c r="C239"/>
  <c r="D231"/>
  <c r="F231"/>
  <c r="C254"/>
  <c r="B296"/>
  <c r="C317" s="1"/>
  <c r="D359" s="1"/>
  <c r="A158"/>
  <c r="A164" s="1"/>
  <c r="A152"/>
  <c r="D395"/>
  <c r="F395" s="1"/>
  <c r="D26"/>
  <c r="D95"/>
  <c r="F95" s="1"/>
  <c r="F98" s="1"/>
  <c r="F105"/>
  <c r="F106" s="1"/>
  <c r="D15"/>
  <c r="D68"/>
  <c r="F73"/>
  <c r="F20"/>
  <c r="C1943"/>
  <c r="F1943" s="1"/>
  <c r="B598"/>
  <c r="D598" s="1"/>
  <c r="F598" s="1"/>
  <c r="A583"/>
  <c r="A600" s="1"/>
  <c r="F1296"/>
  <c r="F1412"/>
  <c r="F1411"/>
  <c r="E274"/>
  <c r="C295" s="1"/>
  <c r="D251"/>
  <c r="F251" s="1"/>
  <c r="D227"/>
  <c r="F227" s="1"/>
  <c r="C250"/>
  <c r="B402"/>
  <c r="D381"/>
  <c r="F381" s="1"/>
  <c r="F26"/>
  <c r="D1454"/>
  <c r="F1453"/>
  <c r="F1454" s="1"/>
  <c r="F1773"/>
  <c r="F1774"/>
  <c r="B390"/>
  <c r="D390" s="1"/>
  <c r="D369"/>
  <c r="D373"/>
  <c r="F373" s="1"/>
  <c r="B394"/>
  <c r="D394" s="1"/>
  <c r="F394" s="1"/>
  <c r="F38"/>
  <c r="F39" s="1"/>
  <c r="D402"/>
  <c r="F402" s="1"/>
  <c r="D398"/>
  <c r="F398" s="1"/>
  <c r="D391"/>
  <c r="F391" s="1"/>
  <c r="D1297"/>
  <c r="F1297" s="1"/>
  <c r="F1299" s="1"/>
  <c r="B583"/>
  <c r="D1367"/>
  <c r="F1367" s="1"/>
  <c r="A1443"/>
  <c r="D392"/>
  <c r="F392" s="1"/>
  <c r="F21"/>
  <c r="D858"/>
  <c r="F858" s="1"/>
  <c r="D850"/>
  <c r="D1869"/>
  <c r="F1869" s="1"/>
  <c r="D110"/>
  <c r="A1367"/>
  <c r="D1443"/>
  <c r="F1443" s="1"/>
  <c r="F1444" s="1"/>
  <c r="D80"/>
  <c r="F78"/>
  <c r="B1376"/>
  <c r="D133"/>
  <c r="F133" s="1"/>
  <c r="F135" s="1"/>
  <c r="F1368"/>
  <c r="D376"/>
  <c r="F376" s="1"/>
  <c r="B397"/>
  <c r="D397" s="1"/>
  <c r="F397" s="1"/>
  <c r="D1043"/>
  <c r="F1043" s="1"/>
  <c r="B1061"/>
  <c r="D1061" s="1"/>
  <c r="F1061" s="1"/>
  <c r="D1208"/>
  <c r="B1213"/>
  <c r="D1213"/>
  <c r="D1040"/>
  <c r="F1040"/>
  <c r="B1058"/>
  <c r="D1058"/>
  <c r="F1058" s="1"/>
  <c r="B1143"/>
  <c r="D1143" s="1"/>
  <c r="D1138"/>
  <c r="D1042"/>
  <c r="F1042"/>
  <c r="B1060"/>
  <c r="D1060"/>
  <c r="D366"/>
  <c r="F366"/>
  <c r="B387"/>
  <c r="D387"/>
  <c r="F387" s="1"/>
  <c r="F1925"/>
  <c r="C1949"/>
  <c r="F1949" s="1"/>
  <c r="F1937"/>
  <c r="C158"/>
  <c r="E152"/>
  <c r="F152" s="1"/>
  <c r="E264"/>
  <c r="F264" s="1"/>
  <c r="D241"/>
  <c r="F241" s="1"/>
  <c r="D271"/>
  <c r="B292" s="1"/>
  <c r="C313" s="1"/>
  <c r="D355" s="1"/>
  <c r="E277"/>
  <c r="C298" s="1"/>
  <c r="D254"/>
  <c r="F254" s="1"/>
  <c r="D239"/>
  <c r="F239" s="1"/>
  <c r="E262"/>
  <c r="D246"/>
  <c r="F246" s="1"/>
  <c r="E269"/>
  <c r="F269" s="1"/>
  <c r="D252"/>
  <c r="F252" s="1"/>
  <c r="E275"/>
  <c r="C296" s="1"/>
  <c r="D114"/>
  <c r="F110"/>
  <c r="F114" s="1"/>
  <c r="F850"/>
  <c r="D863"/>
  <c r="D583"/>
  <c r="B600"/>
  <c r="D600" s="1"/>
  <c r="F600" s="1"/>
  <c r="F369"/>
  <c r="D250"/>
  <c r="F250"/>
  <c r="E273"/>
  <c r="F273"/>
  <c r="D1299"/>
  <c r="D1376"/>
  <c r="F1376" s="1"/>
  <c r="B1383"/>
  <c r="F1138"/>
  <c r="F1139" s="1"/>
  <c r="D1139"/>
  <c r="F1208"/>
  <c r="F1209" s="1"/>
  <c r="D1209"/>
  <c r="C164"/>
  <c r="D158"/>
  <c r="F158" s="1"/>
  <c r="C290"/>
  <c r="D290" s="1"/>
  <c r="F290" s="1"/>
  <c r="C283"/>
  <c r="D304" s="1"/>
  <c r="F262"/>
  <c r="C285"/>
  <c r="D306" s="1"/>
  <c r="F277"/>
  <c r="F583"/>
  <c r="C294"/>
  <c r="D315" s="1"/>
  <c r="D283"/>
  <c r="F283" s="1"/>
  <c r="D311"/>
  <c r="F353" s="1"/>
  <c r="F1405"/>
  <c r="F1404"/>
  <c r="F1488"/>
  <c r="F1489"/>
  <c r="F1545"/>
  <c r="F1544"/>
  <c r="F1624"/>
  <c r="F1625"/>
  <c r="A1208"/>
  <c r="A1213" s="1"/>
  <c r="A1203"/>
  <c r="B393"/>
  <c r="D393" s="1"/>
  <c r="F393" s="1"/>
  <c r="D372"/>
  <c r="B245"/>
  <c r="D222"/>
  <c r="F222" s="1"/>
  <c r="C297"/>
  <c r="D318" s="1"/>
  <c r="A1369"/>
  <c r="A1376"/>
  <c r="A1383" s="1"/>
  <c r="C243"/>
  <c r="D220"/>
  <c r="F220"/>
  <c r="F1669"/>
  <c r="F311"/>
  <c r="D647"/>
  <c r="F647" s="1"/>
  <c r="D678"/>
  <c r="F678" s="1"/>
  <c r="D674"/>
  <c r="F674" s="1"/>
  <c r="D669"/>
  <c r="F669" s="1"/>
  <c r="D702"/>
  <c r="F702" s="1"/>
  <c r="D695"/>
  <c r="F695" s="1"/>
  <c r="F724"/>
  <c r="D924"/>
  <c r="F924"/>
  <c r="D599"/>
  <c r="F599"/>
  <c r="B594"/>
  <c r="D594" s="1"/>
  <c r="D577"/>
  <c r="F577" s="1"/>
  <c r="D285"/>
  <c r="F285" s="1"/>
  <c r="D164"/>
  <c r="F164" s="1"/>
  <c r="F1350"/>
  <c r="F119"/>
  <c r="D122"/>
  <c r="A157"/>
  <c r="A163" s="1"/>
  <c r="A151"/>
  <c r="D145"/>
  <c r="F139"/>
  <c r="F141" s="1"/>
  <c r="F1890"/>
  <c r="D593"/>
  <c r="D597"/>
  <c r="F597"/>
  <c r="B403"/>
  <c r="D1038"/>
  <c r="D1065"/>
  <c r="F1065" s="1"/>
  <c r="D667"/>
  <c r="F667" s="1"/>
  <c r="F683" s="1"/>
  <c r="D689"/>
  <c r="F689" s="1"/>
  <c r="D692"/>
  <c r="F692" s="1"/>
  <c r="F727"/>
  <c r="F774"/>
  <c r="F771"/>
  <c r="F769"/>
  <c r="F768"/>
  <c r="F765"/>
  <c r="F764"/>
  <c r="F761"/>
  <c r="F760"/>
  <c r="D944"/>
  <c r="F944"/>
  <c r="D942"/>
  <c r="F942"/>
  <c r="A588"/>
  <c r="A605"/>
  <c r="F74"/>
  <c r="F1245"/>
  <c r="F1236"/>
  <c r="F1237"/>
  <c r="F1178"/>
  <c r="F1165"/>
  <c r="F1164"/>
  <c r="F593"/>
  <c r="F576"/>
  <c r="F1172"/>
  <c r="F1171"/>
  <c r="F1703"/>
  <c r="F1704"/>
  <c r="F930"/>
  <c r="F1848"/>
  <c r="F1336"/>
  <c r="F1060"/>
  <c r="D1214"/>
  <c r="F1213"/>
  <c r="F1214" s="1"/>
  <c r="D316"/>
  <c r="C289"/>
  <c r="F1329"/>
  <c r="F1330"/>
  <c r="F1252"/>
  <c r="F1253"/>
  <c r="F1102"/>
  <c r="F1101"/>
  <c r="F1109"/>
  <c r="B157"/>
  <c r="F145"/>
  <c r="F147"/>
  <c r="D151"/>
  <c r="D1675"/>
  <c r="F1673"/>
  <c r="F1675" s="1"/>
  <c r="F1094"/>
  <c r="F1095"/>
  <c r="F1523"/>
  <c r="F1524" s="1"/>
  <c r="D1524"/>
  <c r="D1594"/>
  <c r="F1593"/>
  <c r="F1594" s="1"/>
  <c r="F1745"/>
  <c r="F1746" s="1"/>
  <c r="D1746"/>
  <c r="F841"/>
  <c r="F947"/>
  <c r="F949" s="1"/>
  <c r="F447"/>
  <c r="F448" s="1"/>
  <c r="F819"/>
  <c r="F122"/>
  <c r="F1902"/>
  <c r="D159"/>
  <c r="D294"/>
  <c r="F294" s="1"/>
  <c r="F567"/>
  <c r="F758"/>
  <c r="F775" s="1"/>
  <c r="D243"/>
  <c r="F243"/>
  <c r="E266"/>
  <c r="D268"/>
  <c r="F268" s="1"/>
  <c r="D245"/>
  <c r="F245"/>
  <c r="F372"/>
  <c r="F731"/>
  <c r="F1038"/>
  <c r="F1049" s="1"/>
  <c r="D1049"/>
  <c r="E151"/>
  <c r="F151" s="1"/>
  <c r="F153" s="1"/>
  <c r="C157"/>
  <c r="C163" s="1"/>
  <c r="D163" s="1"/>
  <c r="F449"/>
  <c r="F948"/>
  <c r="D310"/>
  <c r="F1849"/>
  <c r="F1850"/>
  <c r="B163"/>
  <c r="D157"/>
  <c r="F157" s="1"/>
  <c r="F159" s="1"/>
  <c r="F1338"/>
  <c r="F1337"/>
  <c r="B289"/>
  <c r="C310" s="1"/>
  <c r="F266"/>
  <c r="C287"/>
  <c r="D287" s="1"/>
  <c r="F287" s="1"/>
  <c r="F163" l="1"/>
  <c r="F165" s="1"/>
  <c r="D165"/>
  <c r="B295"/>
  <c r="F274"/>
  <c r="F1475"/>
  <c r="F1474"/>
  <c r="D368"/>
  <c r="F368" s="1"/>
  <c r="B389"/>
  <c r="D389" s="1"/>
  <c r="F389" s="1"/>
  <c r="B293"/>
  <c r="C314" s="1"/>
  <c r="D356" s="1"/>
  <c r="D378"/>
  <c r="F378" s="1"/>
  <c r="B399"/>
  <c r="D399" s="1"/>
  <c r="F399" s="1"/>
  <c r="B253"/>
  <c r="D230"/>
  <c r="F230" s="1"/>
  <c r="B1815"/>
  <c r="D1815" s="1"/>
  <c r="D1810"/>
  <c r="F753"/>
  <c r="F863"/>
  <c r="F911"/>
  <c r="F346"/>
  <c r="F304"/>
  <c r="F25"/>
  <c r="F27" s="1"/>
  <c r="D27"/>
  <c r="F1710"/>
  <c r="F1711"/>
  <c r="D367"/>
  <c r="B388"/>
  <c r="D388" s="1"/>
  <c r="F388" s="1"/>
  <c r="B396"/>
  <c r="D396" s="1"/>
  <c r="F396" s="1"/>
  <c r="D375"/>
  <c r="F375" s="1"/>
  <c r="D226"/>
  <c r="F226" s="1"/>
  <c r="C249"/>
  <c r="D224"/>
  <c r="F224" s="1"/>
  <c r="C247"/>
  <c r="C244"/>
  <c r="D221"/>
  <c r="F221" s="1"/>
  <c r="B596"/>
  <c r="D596" s="1"/>
  <c r="F596" s="1"/>
  <c r="D579"/>
  <c r="D379"/>
  <c r="F379" s="1"/>
  <c r="B400"/>
  <c r="D400" s="1"/>
  <c r="F400" s="1"/>
  <c r="D585"/>
  <c r="F585" s="1"/>
  <c r="B602"/>
  <c r="D602" s="1"/>
  <c r="F602" s="1"/>
  <c r="A1810"/>
  <c r="A1815" s="1"/>
  <c r="A1805"/>
  <c r="F981"/>
  <c r="F466"/>
  <c r="F209"/>
  <c r="F341"/>
  <c r="D476"/>
  <c r="F476" s="1"/>
  <c r="D474"/>
  <c r="F474" s="1"/>
  <c r="F275"/>
  <c r="D1383"/>
  <c r="F1383" s="1"/>
  <c r="F1876"/>
  <c r="F521"/>
  <c r="F1631"/>
  <c r="D478"/>
  <c r="F478" s="1"/>
  <c r="F659"/>
  <c r="F80"/>
  <c r="F1370"/>
  <c r="F555"/>
  <c r="F1862"/>
  <c r="F1615"/>
  <c r="F1030"/>
  <c r="F1031" s="1"/>
  <c r="F565"/>
  <c r="F571"/>
  <c r="D352"/>
  <c r="F310"/>
  <c r="F661"/>
  <c r="F660"/>
  <c r="F1815"/>
  <c r="F1817" s="1"/>
  <c r="D1817"/>
  <c r="F348"/>
  <c r="F306"/>
  <c r="D317"/>
  <c r="D296"/>
  <c r="F296" s="1"/>
  <c r="D298"/>
  <c r="F298" s="1"/>
  <c r="D319"/>
  <c r="D404"/>
  <c r="F390"/>
  <c r="F707"/>
  <c r="F404"/>
  <c r="F684"/>
  <c r="F685"/>
  <c r="F594"/>
  <c r="F606" s="1"/>
  <c r="D606"/>
  <c r="F357"/>
  <c r="F315"/>
  <c r="F1143"/>
  <c r="F1144" s="1"/>
  <c r="D1144"/>
  <c r="F1877"/>
  <c r="F1878"/>
  <c r="F1617"/>
  <c r="F1616"/>
  <c r="F1644"/>
  <c r="F1645" s="1"/>
  <c r="F1650"/>
  <c r="F1651" s="1"/>
  <c r="F1781"/>
  <c r="F1780"/>
  <c r="F1766"/>
  <c r="F1767"/>
  <c r="F877"/>
  <c r="F1081"/>
  <c r="D1918"/>
  <c r="C1930"/>
  <c r="C248"/>
  <c r="D225"/>
  <c r="F225" s="1"/>
  <c r="B286"/>
  <c r="C307" s="1"/>
  <c r="D349" s="1"/>
  <c r="F354"/>
  <c r="F352"/>
  <c r="D1053"/>
  <c r="F1551"/>
  <c r="F1552"/>
  <c r="F1696"/>
  <c r="F1697"/>
  <c r="F1559"/>
  <c r="F1558"/>
  <c r="F1418"/>
  <c r="F1419"/>
  <c r="B1381"/>
  <c r="D1381" s="1"/>
  <c r="D1374"/>
  <c r="B282"/>
  <c r="F261"/>
  <c r="C242"/>
  <c r="D219"/>
  <c r="F219" s="1"/>
  <c r="D217"/>
  <c r="F217" s="1"/>
  <c r="C240"/>
  <c r="D289"/>
  <c r="F289" s="1"/>
  <c r="D308"/>
  <c r="F1320"/>
  <c r="F870"/>
  <c r="F1074"/>
  <c r="F525"/>
  <c r="F538" s="1"/>
  <c r="D1064"/>
  <c r="F1064" s="1"/>
  <c r="D1063"/>
  <c r="F1063" s="1"/>
  <c r="F1948"/>
  <c r="F566"/>
  <c r="F572" s="1"/>
  <c r="F1632" l="1"/>
  <c r="F1633"/>
  <c r="F467"/>
  <c r="F468"/>
  <c r="F579"/>
  <c r="F589" s="1"/>
  <c r="D589"/>
  <c r="D247"/>
  <c r="F247" s="1"/>
  <c r="E270"/>
  <c r="D249"/>
  <c r="F249" s="1"/>
  <c r="E272"/>
  <c r="F912"/>
  <c r="F913"/>
  <c r="D276"/>
  <c r="D253"/>
  <c r="F253" s="1"/>
  <c r="C316"/>
  <c r="D295"/>
  <c r="F295" s="1"/>
  <c r="F485"/>
  <c r="F1864"/>
  <c r="F1863"/>
  <c r="F211"/>
  <c r="F210"/>
  <c r="D244"/>
  <c r="F244" s="1"/>
  <c r="E267"/>
  <c r="F367"/>
  <c r="F383" s="1"/>
  <c r="D383"/>
  <c r="D1811"/>
  <c r="F1810"/>
  <c r="F1811" s="1"/>
  <c r="F232"/>
  <c r="F1322"/>
  <c r="F1321"/>
  <c r="F350"/>
  <c r="F308"/>
  <c r="F233"/>
  <c r="F234"/>
  <c r="E265"/>
  <c r="D242"/>
  <c r="F242" s="1"/>
  <c r="C303"/>
  <c r="D282"/>
  <c r="F282" s="1"/>
  <c r="F1381"/>
  <c r="F1384" s="1"/>
  <c r="D1384"/>
  <c r="C1942"/>
  <c r="F1942" s="1"/>
  <c r="F1950" s="1"/>
  <c r="F1930"/>
  <c r="F1938" s="1"/>
  <c r="F709"/>
  <c r="F708"/>
  <c r="F359"/>
  <c r="F317"/>
  <c r="E263"/>
  <c r="D240"/>
  <c r="F240" s="1"/>
  <c r="F1374"/>
  <c r="F1377" s="1"/>
  <c r="D1377"/>
  <c r="F1053"/>
  <c r="F1067" s="1"/>
  <c r="D1067"/>
  <c r="E271"/>
  <c r="D248"/>
  <c r="F248" s="1"/>
  <c r="F1918"/>
  <c r="F1926" s="1"/>
  <c r="D1926"/>
  <c r="F361"/>
  <c r="F319"/>
  <c r="C288" l="1"/>
  <c r="F267"/>
  <c r="F486"/>
  <c r="F487"/>
  <c r="D358"/>
  <c r="F358" s="1"/>
  <c r="F316"/>
  <c r="B297"/>
  <c r="F276"/>
  <c r="C293"/>
  <c r="F272"/>
  <c r="C291"/>
  <c r="F270"/>
  <c r="C292"/>
  <c r="F271"/>
  <c r="F263"/>
  <c r="C284"/>
  <c r="D345"/>
  <c r="F345" s="1"/>
  <c r="F303"/>
  <c r="C286"/>
  <c r="F265"/>
  <c r="F255"/>
  <c r="D291" l="1"/>
  <c r="F291" s="1"/>
  <c r="D312"/>
  <c r="F312" s="1"/>
  <c r="D293"/>
  <c r="F293" s="1"/>
  <c r="D314"/>
  <c r="C318"/>
  <c r="D297"/>
  <c r="F297" s="1"/>
  <c r="D288"/>
  <c r="F288" s="1"/>
  <c r="D309"/>
  <c r="F257"/>
  <c r="F256"/>
  <c r="D286"/>
  <c r="F286" s="1"/>
  <c r="D307"/>
  <c r="D292"/>
  <c r="F292" s="1"/>
  <c r="D313"/>
  <c r="F278"/>
  <c r="D284"/>
  <c r="F284" s="1"/>
  <c r="F299" s="1"/>
  <c r="D305"/>
  <c r="D360" l="1"/>
  <c r="F360" s="1"/>
  <c r="F318"/>
  <c r="F351"/>
  <c r="F309"/>
  <c r="F356"/>
  <c r="F314"/>
  <c r="F347"/>
  <c r="F305"/>
  <c r="F355"/>
  <c r="F313"/>
  <c r="F349"/>
  <c r="F307"/>
  <c r="F362" l="1"/>
  <c r="F320"/>
</calcChain>
</file>

<file path=xl/sharedStrings.xml><?xml version="1.0" encoding="utf-8"?>
<sst xmlns="http://schemas.openxmlformats.org/spreadsheetml/2006/main" count="1923" uniqueCount="237">
  <si>
    <t>Área 
(m²)</t>
  </si>
  <si>
    <t>Espessura da Camada
 (m)</t>
  </si>
  <si>
    <t>Volume da Camada
 (m³)</t>
  </si>
  <si>
    <t>Extensão 
(m)</t>
  </si>
  <si>
    <t>Largura Média
(m)</t>
  </si>
  <si>
    <t>Revestimento c/ CBUQ Faixa "C"</t>
  </si>
  <si>
    <t>TOTAL</t>
  </si>
  <si>
    <t>Número de Camadas</t>
  </si>
  <si>
    <t>Arrancamento de Meio-Fio de Concreto</t>
  </si>
  <si>
    <t>Total</t>
  </si>
  <si>
    <t>Extensão Total
(m)</t>
  </si>
  <si>
    <t>Total Meio Fio Normal</t>
  </si>
  <si>
    <t>Total Meio Fio c/ Utilização de Agregado Reciclado</t>
  </si>
  <si>
    <t>Localização</t>
  </si>
  <si>
    <t>Transporte c/ empolamento (50%) - m³</t>
  </si>
  <si>
    <t>Revestimento c/ CBUQ Faixa "A"</t>
  </si>
  <si>
    <t>Localizção</t>
  </si>
  <si>
    <t>Fresagem do Pavimento</t>
  </si>
  <si>
    <t>Regularização e Reperfilamento  - Considerado 20% da área de fresa</t>
  </si>
  <si>
    <t>Pintura de Ligação</t>
  </si>
  <si>
    <t>Regularização do Subleito</t>
  </si>
  <si>
    <t>Marginal Direita - Estaca 736+14,87 A 743+00,00</t>
  </si>
  <si>
    <t>Pavimento Novo - Marginal Direita</t>
  </si>
  <si>
    <t>Substituição de material inservível com areia (Areia para filtro e proteção)</t>
  </si>
  <si>
    <t>Execução de reforço com moledo compactado</t>
  </si>
  <si>
    <t>Execução de sub-base de brita 4-A compactada</t>
  </si>
  <si>
    <t>Base de Concreto compactado a rolo</t>
  </si>
  <si>
    <t>Imprimação - CM-30</t>
  </si>
  <si>
    <t>Pintura de Cura - RR-2C</t>
  </si>
  <si>
    <t>Pintura de Ligação - RR-2C</t>
  </si>
  <si>
    <t>Execução de Meio-Fio de Concreto Extrudado com Sarjeta</t>
  </si>
  <si>
    <t>Pavimento Novo - Marginal Esquerda</t>
  </si>
  <si>
    <t>Marginal Esquerda - Estaca 736+14,87 A 772+12,10</t>
  </si>
  <si>
    <t>Pavimento Novo - Via Local Direita</t>
  </si>
  <si>
    <t>Execução de Meio-Fio de Concreto Extrudado sem Sarjeta</t>
  </si>
  <si>
    <t>Pavimento Novo - Via Local Esquerda</t>
  </si>
  <si>
    <t>Pavimento Rígido - Canaleta Exclusiva</t>
  </si>
  <si>
    <t>Placa de Concreto</t>
  </si>
  <si>
    <t>Cúra Química</t>
  </si>
  <si>
    <t>Cúra Úmida</t>
  </si>
  <si>
    <t>Via Local Esquerda - Estaca 736+17,80 A 772+17,80</t>
  </si>
  <si>
    <t>Via Local Direita - Estaca 735+14,00 A 771+14,00</t>
  </si>
  <si>
    <t>Canaleta Exclusiva - Estaca 731+0,00 A 767+0,00</t>
  </si>
  <si>
    <t>Juntas Longitudinais</t>
  </si>
  <si>
    <t>Juntas Transversais</t>
  </si>
  <si>
    <t>Juntas de Escontro com o meio-fio</t>
  </si>
  <si>
    <t>RESTAURAÇÃO DE PAVIMENTO - SOLUÇÃO 1 - Marginal Direita</t>
  </si>
  <si>
    <t>RESTAURAÇÃO DE PAVIMENTO - SOLUÇÃO 2  - Marginal Esquerda</t>
  </si>
  <si>
    <t>RESTAURAÇÃO DE PAVIMENTO - SOLUÇÃO 2  - Marginal Direita</t>
  </si>
  <si>
    <t>Marginal Direita - Estaca 772+12,10 A 895+14,52</t>
  </si>
  <si>
    <t>Estaca 866+10,60 A 867+02,60</t>
  </si>
  <si>
    <t>Remoção de Barreira de Concreto</t>
  </si>
  <si>
    <t>Arrancamento de Capa Asfáltica</t>
  </si>
  <si>
    <t>Remoção de Camada Granular</t>
  </si>
  <si>
    <t>Eixo BR-476</t>
  </si>
  <si>
    <t>Área</t>
  </si>
  <si>
    <t>Espessura Média (m)</t>
  </si>
  <si>
    <t>Volume
(m³)</t>
  </si>
  <si>
    <t>Marginal Direita - Estaca 895+14,52 A 900+15,00</t>
  </si>
  <si>
    <t>Marginal Direita - Estaca 900+15,00 A 912+15,00</t>
  </si>
  <si>
    <t>Marginal Direita - Estaca 961+10,00 A 964+12,00</t>
  </si>
  <si>
    <t>Marginal Direita - Estaca 964+12,00 A 982+0,00</t>
  </si>
  <si>
    <t>Marginal Esquerda - Estaca 944+08,00 A 954+10,00</t>
  </si>
  <si>
    <t>Marginal Direita - Estaca 912+15,00 A 917+05,00</t>
  </si>
  <si>
    <t>Marginal Direita - Estaca 917+05,00 A 930+15,00</t>
  </si>
  <si>
    <t>Marginal Direita - Estaca 930+15,00 A 935+00,00</t>
  </si>
  <si>
    <t>Marginal Direita - Estaca 935+00,00 A 958+00,00</t>
  </si>
  <si>
    <t>Marginal Direita - Estaca 958+00,00 A 961+10,00</t>
  </si>
  <si>
    <t/>
  </si>
  <si>
    <t>Marginal Direita - Estaca 982+0,00 A 986+16,00</t>
  </si>
  <si>
    <t>Marginal Direita - Estaca 986+16,00 A 999+07,00</t>
  </si>
  <si>
    <t>Marginal Direita - Estaca 999+07,00 A 1002+00,00</t>
  </si>
  <si>
    <t>Marginal Direita - Estaca 1002+00,00 A 1014+00,00</t>
  </si>
  <si>
    <t>Marginal Direita - Estaca 1014+00,00 A 1020+00,00</t>
  </si>
  <si>
    <t>Marginal Direita - Estaca 1020+00,00 A 1028+00,00</t>
  </si>
  <si>
    <t>Marginal Direita - Estaca 1028+00,00 A 1035+00,00</t>
  </si>
  <si>
    <t>Marginal Esquerda - Estaca 895+17,85 A 913+14,00</t>
  </si>
  <si>
    <t>Marginal Esquerda - Estaca 913+14,00 A 923+02,00</t>
  </si>
  <si>
    <t>Marginal Esquerda - Estaca 923+02,00 A 944+08,00</t>
  </si>
  <si>
    <t>Marginal Esquerda - Estaca 954+10,00 A 965+00,00</t>
  </si>
  <si>
    <t>Marginal Esquerda - Estaca 965+00,00 A 982+00,00</t>
  </si>
  <si>
    <t>Marginal Esquerda - Estaca 982+00,00 A 999+00,00</t>
  </si>
  <si>
    <t>Marginal Esquerda - Estaca 999+00,00 A 1012+00,00</t>
  </si>
  <si>
    <t>Marginal Esquerda - Estaca 1012+00,00 A 1024+00,00</t>
  </si>
  <si>
    <t>Marginal Esquerda - Estaca 1024+00,00 A 1034+00,00</t>
  </si>
  <si>
    <t>Marginal Esquerda - Estaca 1034+00,00 A 1037+00,00</t>
  </si>
  <si>
    <t>Ramo 200 - Estaca 201+7,00 A 218+18,43</t>
  </si>
  <si>
    <t>Ramo 300 - Estaca 300+00,00 A 314+02,00</t>
  </si>
  <si>
    <t>Ramo 300 - Estaca 316+02,00 A  321+15,00</t>
  </si>
  <si>
    <t>RUA MORENO R. P. DE ALMEIDA</t>
  </si>
  <si>
    <t>AV. FRANCISCO M. ALBIZÚ</t>
  </si>
  <si>
    <t>RUA RIO MUCURI</t>
  </si>
  <si>
    <t>RUA RIO TIETÊ</t>
  </si>
  <si>
    <t>RUA ANTONIO DE CRISTO</t>
  </si>
  <si>
    <t>RUA BERNARDO BUBNIAK / RUA RONALDO BRUM</t>
  </si>
  <si>
    <t>Eixo BR-476 - (Acostamentos / Acessos)</t>
  </si>
  <si>
    <t>Estaca 890+0,00 A 912+5,00</t>
  </si>
  <si>
    <t>Estaca 922+10,00 A 955+00,00</t>
  </si>
  <si>
    <t>Estaca 970+05,00 A 1011+05,00</t>
  </si>
  <si>
    <t xml:space="preserve">Estaca 953+15,00 A 970+05,00 </t>
  </si>
  <si>
    <t>Pavimento Novo - Canaleta Exclusiva</t>
  </si>
  <si>
    <t>Lote 4</t>
  </si>
  <si>
    <t>Via Local Direita -Estaca 895+14,63 A 912+18,00</t>
  </si>
  <si>
    <t>Via Local Direita -Estaca 934+19,00 A 941+05,00</t>
  </si>
  <si>
    <t>Via Local Direita -Estaca 941+05,00 A 951+05,00</t>
  </si>
  <si>
    <t>Via Local Direita -Estaca 951+05,00 A 952+05,00</t>
  </si>
  <si>
    <t>Via Local Direita -Estaca 952+05,00 A 957+15,00</t>
  </si>
  <si>
    <t>Via Local Direita -Estaca 957+15,00 A 966+15,00</t>
  </si>
  <si>
    <t>Via Local Direita -Estaca 966+15,00 A 970+10,00</t>
  </si>
  <si>
    <t>Via Local Direita -Estaca 970+10,00 A 972+10,00</t>
  </si>
  <si>
    <t>Via Local Direita -Estaca 972+10,00 A 974+05,00</t>
  </si>
  <si>
    <t>Via Local Direita -Estaca 974+05,00 A 977+10,00</t>
  </si>
  <si>
    <t>Via Local Direita -Estaca 977+10,00 A 981+15,00</t>
  </si>
  <si>
    <t>Via Local Direita -Estaca 981+15,00 A 982+15,00</t>
  </si>
  <si>
    <t>Via Local Direita -Estaca 982+15,00 A 986+00,00</t>
  </si>
  <si>
    <t>Via Local Direita -Estaca 986+00,00 A 988+05,00</t>
  </si>
  <si>
    <t>Via Local Direita -Estaca 988+05,00 A 993+10,00</t>
  </si>
  <si>
    <t>Via Local Direita -Estaca 993+10,00 A 996+00,30</t>
  </si>
  <si>
    <t>Ramo 100</t>
  </si>
  <si>
    <t>Ramo 500</t>
  </si>
  <si>
    <t>Via Local Esquerda -Estaca 895+19,28 A 911+05,00</t>
  </si>
  <si>
    <t>Via Local Esquerda -Estaca 922+00,00 A 928+00,00</t>
  </si>
  <si>
    <t>Via Local Esquerda -Estaca 911+05,00 A 912+15,84</t>
  </si>
  <si>
    <t>Via Local Esquerda -Estaca 928+00,00 A 954+00,00</t>
  </si>
  <si>
    <t>Via Local Esquerda -Estaca 954+00,00 A 963+00,00</t>
  </si>
  <si>
    <t>Via Local Esquerda -Estaca 963+00,00 A 970+00,00</t>
  </si>
  <si>
    <t>Via Local Esquerda -Estaca 970+00,00 A 984+10,00</t>
  </si>
  <si>
    <t>Via Local Esquerda -Estaca 984+10,00 A 994+00,00</t>
  </si>
  <si>
    <t>Via Local Esquerda -Estaca 994+00,00 A 1000+14,61</t>
  </si>
  <si>
    <t>Ramo 700</t>
  </si>
  <si>
    <t>Ramo 600</t>
  </si>
  <si>
    <t>Ramo 400</t>
  </si>
  <si>
    <t>Ramo 400 - OAE</t>
  </si>
  <si>
    <t>Retorno</t>
  </si>
  <si>
    <t>Pavimento Novo - Rua Rio Mucurí</t>
  </si>
  <si>
    <t>Estaca 23+08,00 A 69+6,28</t>
  </si>
  <si>
    <t>Estaca 33+06,00 A 72+12,00</t>
  </si>
  <si>
    <t>Pavimento Novo - Rua Rio Tietê</t>
  </si>
  <si>
    <t>Rua Rio Tietê</t>
  </si>
  <si>
    <t>Rua Rio Mucurí</t>
  </si>
  <si>
    <t>Pavimento Novo - Av. Francisco M. Albizú</t>
  </si>
  <si>
    <t>Estaca 0+00,00 A 7+15,00</t>
  </si>
  <si>
    <t>Estaca 7+15,00 A 8+08,00</t>
  </si>
  <si>
    <t>Av. Francisco M. Albizú</t>
  </si>
  <si>
    <t>Estaca 8+08,00 A 28+18,00</t>
  </si>
  <si>
    <t>Pavimento Novo - R. Moreno R. P. de Almeida</t>
  </si>
  <si>
    <t>Estaca 4+02,00 A 4+17,00</t>
  </si>
  <si>
    <t>Estaca 0+00,00 A 4+02,00</t>
  </si>
  <si>
    <t>Estaca 4+17,00 A 19+18,80</t>
  </si>
  <si>
    <t>Rua Moreno R. P. de Almeida</t>
  </si>
  <si>
    <t>Estaca 0+06,00 A 6+01,00</t>
  </si>
  <si>
    <t>Rua Des. Manoel Lacerda Pinto</t>
  </si>
  <si>
    <t>Pavimento Novo - Rua Des. Manoel Lacerda Pinto</t>
  </si>
  <si>
    <t>Pavimento Novo - Rua Bernardo Bubniak</t>
  </si>
  <si>
    <t>Estaca 0+05,50 A 8+19,50</t>
  </si>
  <si>
    <t>Pavimento Novo - Rua Ronaldo Brum</t>
  </si>
  <si>
    <t>Estaca 0+03,70 A 7+00,00</t>
  </si>
  <si>
    <t>Pavimento Novo - Rua Pintor Ricardo Krieger</t>
  </si>
  <si>
    <t>Rua Ronaldo Brum</t>
  </si>
  <si>
    <t>Rua Bernardo Bubniak</t>
  </si>
  <si>
    <t>Estaca 35+05,16 A 49+00,00</t>
  </si>
  <si>
    <t>Rua Pintor Ricardo Krieger</t>
  </si>
  <si>
    <t>Pavimento Novo - Rua Antônio de Cristo</t>
  </si>
  <si>
    <t>Estaca 1+00,00 A 35+06,00</t>
  </si>
  <si>
    <t>Rotatoria</t>
  </si>
  <si>
    <t>Rua Antônio de Cristo</t>
  </si>
  <si>
    <t>Remendos Profundos - Marginal Esquerda</t>
  </si>
  <si>
    <t>RESTAURAÇÃO DE PAVIMENTO - SOLUÇÃO 1 - Marginal Esquerda</t>
  </si>
  <si>
    <t>Material Comum (70%)</t>
  </si>
  <si>
    <t>Material Reciclado (30%)</t>
  </si>
  <si>
    <t>Material Comum (90%)</t>
  </si>
  <si>
    <t>Material Reciclado (10%)</t>
  </si>
  <si>
    <t>Estaca 912+15,00 A 922+10,00 - ESTAÇÃO SOLAR</t>
  </si>
  <si>
    <t>Estaca 1011+05,00 A 1015+5,00</t>
  </si>
  <si>
    <t>Placas de Transição</t>
  </si>
  <si>
    <t>Estaca 1015+05,00 A 1024+15,00 -ESTAÇÃO ATUBA</t>
  </si>
  <si>
    <t>Estaca 1025+00,00 A 1032+00,00</t>
  </si>
  <si>
    <t>Marginal Direita - Estaca 961+10,00 A 972+12,80</t>
  </si>
  <si>
    <t>Marginal Direita - Estaca 972+12,80 A 982+00,00</t>
  </si>
  <si>
    <t>Marginal Esquerda - Estaca 944+08,00 A 950+10,60</t>
  </si>
  <si>
    <t>Marginal Esquerda - Estaca 960+10,65 A 974+8,50</t>
  </si>
  <si>
    <t>Marginal Esquerda - Estaca 895+17,85 A 914+19,00</t>
  </si>
  <si>
    <t>Marginal Esquerda - Estaca 950+10,60 A 952+10,60</t>
  </si>
  <si>
    <t>Marginal Esquerda - Estaca 954+10,60 A 960+10,65</t>
  </si>
  <si>
    <t>Marginal Esquerda - Estaca 974+08,50 A 982+00,00</t>
  </si>
  <si>
    <t>Remoção de Camada Asfáltica e Limpeza</t>
  </si>
  <si>
    <t>Marginal Esquerda - Estaca 903+02,85 A 905+2,85</t>
  </si>
  <si>
    <t>Marginal Esquerda - Estaca 952+10,60 A 954+10,60</t>
  </si>
  <si>
    <t>LOTE 4 - ESTAÇÃO SOLAR / ESTAÇÃO ATUBA</t>
  </si>
  <si>
    <t>Miro-Revestimento a Frio com Polímeros 15mm</t>
  </si>
  <si>
    <t>Quadro de Quantidades de Paisagismo</t>
  </si>
  <si>
    <t>Serviço</t>
  </si>
  <si>
    <t>Unidade</t>
  </si>
  <si>
    <t>Regularização/Compactação manual de passeios</t>
  </si>
  <si>
    <t>m2</t>
  </si>
  <si>
    <t>Fornecimento/assentamento de blocos de concreto tipo "Paver" Cor Natural e=6cm</t>
  </si>
  <si>
    <t>Fornecimento/assentamento de blocos de concreto tipo "Paver" Cor Preta e=6cm</t>
  </si>
  <si>
    <t>Fornecimento/assentamento de blocos de concreto tipo "Paver" Cor Natural e=8cm</t>
  </si>
  <si>
    <t>Fornecimento/Assentamento de guia para paver 9 X19 X 39cm</t>
  </si>
  <si>
    <t>m</t>
  </si>
  <si>
    <t>m3</t>
  </si>
  <si>
    <t>Imprimação com CM-30 (ciclovia)</t>
  </si>
  <si>
    <t>Execução de base de brita graduada (ciclovia) e=15cm</t>
  </si>
  <si>
    <t>Implantação de rampa de travessia medindo 2,20x1,20x1,80m, com 3 placas de concreto 40x40x3cm (tátil de alerta), cor vermelha conforme detalhe de projeto</t>
  </si>
  <si>
    <t>Rampa de travessia em passeios estreitos conforme detalhe prancha 09 (1,50m x 5,10m)</t>
  </si>
  <si>
    <t>ud</t>
  </si>
  <si>
    <t>Rampa de acesso exclusivo para ciclovia (em concreto) conforme projeto</t>
  </si>
  <si>
    <t>Gradil padrão URBS</t>
  </si>
  <si>
    <t>Fornecimento/Plantio de grama em leivas c/ terra vegetal</t>
  </si>
  <si>
    <t>Fornecimento / plantio de verbena</t>
  </si>
  <si>
    <t>m²</t>
  </si>
  <si>
    <t>Fornecimento / plantio de lírio roxo das pedreiras</t>
  </si>
  <si>
    <t xml:space="preserve">Fornecimento / plantio de clúsia </t>
  </si>
  <si>
    <t>Fornecimento / plantio de calatéia</t>
  </si>
  <si>
    <t>Fornecimento / plantio de resedá amarelo</t>
  </si>
  <si>
    <t xml:space="preserve">Fornecimento / plantio de mal-me-quer </t>
  </si>
  <si>
    <t>Fornecimento / plantio de ipê roxo 1,50m</t>
  </si>
  <si>
    <t>Fornecimento / plantio de aroeira 1,50m</t>
  </si>
  <si>
    <t>Fornecimento / plantio de pinheiro do paraná</t>
  </si>
  <si>
    <t>Piso tatil alerta</t>
  </si>
  <si>
    <t>Revestimento CBUQ faixa especial (ciclovia compartilhada) e=5cm</t>
  </si>
  <si>
    <t>Fornecimento/assentamento de sarjeta com 2 paralelepipedos rejuntados (ciclovia)</t>
  </si>
  <si>
    <t>Execução de base de brita graduada (Acessos Veículos) e=15cm</t>
  </si>
  <si>
    <t>Corte de árvores Ø0,20m até 0,40m, inclusive transporte</t>
  </si>
  <si>
    <t>Corte de árvores Ø0,40m até 0,60m, inclusive transporte</t>
  </si>
  <si>
    <t>Destocamento de árvores Ø 0,20m até 0,40m, inclusive transporte</t>
  </si>
  <si>
    <t>Destocamento de árvores Ø 0,40m até 0,60m, inclusive transporte</t>
  </si>
  <si>
    <t>Fornecimento / plantio de ipê amarelo 1,50m</t>
  </si>
  <si>
    <t>Fornecimento de mudas de árvores (sem plantio)</t>
  </si>
  <si>
    <t>Estação Solar</t>
  </si>
  <si>
    <t>Estação Atuba</t>
  </si>
  <si>
    <t>Fornecimento / plantio de pitangueira</t>
  </si>
  <si>
    <t xml:space="preserve">Rampa em travessia de canteiro com acesso a estação tubo </t>
  </si>
  <si>
    <t xml:space="preserve">Travessia em canteiros divisores de pista </t>
  </si>
  <si>
    <t>Rampa de travessia em passeios estreitos (esquina - 16m²)</t>
  </si>
  <si>
    <t>Travessia em canteiros divisores de pista (26m²)</t>
  </si>
  <si>
    <t>Transporte c/ empolamento (3%) - m³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</si>
</sst>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1" xfId="1" applyNumberFormat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Fill="1"/>
    <xf numFmtId="0" fontId="0" fillId="0" borderId="0" xfId="0" applyFill="1" applyAlignment="1">
      <alignment vertical="center"/>
    </xf>
    <xf numFmtId="4" fontId="1" fillId="0" borderId="1" xfId="1" applyNumberForma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" fontId="1" fillId="0" borderId="3" xfId="1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vertical="center"/>
    </xf>
    <xf numFmtId="4" fontId="2" fillId="0" borderId="4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4" fontId="1" fillId="0" borderId="2" xfId="1" applyNumberFormat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 indent="1"/>
    </xf>
    <xf numFmtId="4" fontId="1" fillId="0" borderId="4" xfId="1" applyNumberForma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Separador de milhares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  <pageSetUpPr fitToPage="1"/>
  </sheetPr>
  <dimension ref="A1:I2091"/>
  <sheetViews>
    <sheetView tabSelected="1" view="pageBreakPreview" topLeftCell="A1981" zoomScale="90" zoomScaleNormal="100" zoomScaleSheetLayoutView="90" workbookViewId="0">
      <selection activeCell="A1579" sqref="A1579:E1579"/>
    </sheetView>
  </sheetViews>
  <sheetFormatPr defaultRowHeight="12.75"/>
  <cols>
    <col min="1" max="1" width="59.28515625" bestFit="1" customWidth="1"/>
    <col min="2" max="6" width="15.7109375" customWidth="1"/>
    <col min="7" max="7" width="9.5703125" customWidth="1"/>
    <col min="8" max="8" width="10.28515625" customWidth="1"/>
  </cols>
  <sheetData>
    <row r="1" spans="1:6" ht="20.100000000000001" customHeight="1">
      <c r="A1" s="81" t="s">
        <v>188</v>
      </c>
      <c r="B1" s="82"/>
      <c r="C1" s="82"/>
      <c r="D1" s="82"/>
      <c r="E1" s="82"/>
      <c r="F1" s="83"/>
    </row>
    <row r="2" spans="1:6" ht="7.5" customHeight="1"/>
    <row r="3" spans="1:6" s="2" customFormat="1" ht="17.100000000000001" customHeight="1">
      <c r="A3" s="61" t="s">
        <v>46</v>
      </c>
      <c r="B3" s="61"/>
      <c r="C3" s="61"/>
      <c r="D3" s="61"/>
      <c r="E3" s="61"/>
      <c r="F3" s="62"/>
    </row>
    <row r="4" spans="1:6" ht="7.5" customHeight="1"/>
    <row r="5" spans="1:6" s="2" customFormat="1" ht="17.100000000000001" customHeight="1">
      <c r="A5" s="45" t="s">
        <v>17</v>
      </c>
      <c r="B5" s="46"/>
      <c r="C5" s="46"/>
      <c r="D5" s="46"/>
      <c r="E5" s="46"/>
      <c r="F5" s="47"/>
    </row>
    <row r="6" spans="1:6" s="2" customFormat="1" ht="37.5" customHeight="1">
      <c r="A6" s="36" t="s">
        <v>16</v>
      </c>
      <c r="B6" s="7" t="s">
        <v>3</v>
      </c>
      <c r="C6" s="7" t="s">
        <v>4</v>
      </c>
      <c r="D6" s="7" t="s">
        <v>0</v>
      </c>
      <c r="E6" s="7" t="s">
        <v>1</v>
      </c>
      <c r="F6" s="7" t="s">
        <v>2</v>
      </c>
    </row>
    <row r="7" spans="1:6" s="2" customFormat="1" ht="15" customHeight="1">
      <c r="A7" s="6" t="s">
        <v>59</v>
      </c>
      <c r="B7" s="1">
        <v>240</v>
      </c>
      <c r="C7" s="1">
        <v>6.55</v>
      </c>
      <c r="D7" s="4">
        <f>C7*B7</f>
        <v>1572</v>
      </c>
      <c r="E7" s="1">
        <v>0.05</v>
      </c>
      <c r="F7" s="1">
        <f>E7*D7</f>
        <v>78.600000000000009</v>
      </c>
    </row>
    <row r="8" spans="1:6" s="2" customFormat="1" ht="15" customHeight="1">
      <c r="A8" s="6" t="s">
        <v>177</v>
      </c>
      <c r="B8" s="1">
        <v>222.08</v>
      </c>
      <c r="C8" s="1">
        <v>3.7</v>
      </c>
      <c r="D8" s="4">
        <f>C8*B8</f>
        <v>821.69600000000014</v>
      </c>
      <c r="E8" s="1">
        <v>0.05</v>
      </c>
      <c r="F8" s="1">
        <f>E8*D8</f>
        <v>41.084800000000008</v>
      </c>
    </row>
    <row r="9" spans="1:6" s="2" customFormat="1" ht="15" customHeight="1">
      <c r="A9" s="54" t="s">
        <v>6</v>
      </c>
      <c r="B9" s="55"/>
      <c r="C9" s="56"/>
      <c r="D9" s="5">
        <f>SUM(D7:D8)</f>
        <v>2393.6959999999999</v>
      </c>
      <c r="E9" s="1"/>
      <c r="F9" s="5">
        <f>SUM(F7:F8)</f>
        <v>119.68480000000002</v>
      </c>
    </row>
    <row r="10" spans="1:6" ht="7.5" customHeight="1"/>
    <row r="11" spans="1:6" s="2" customFormat="1" ht="17.100000000000001" customHeight="1">
      <c r="A11" s="45" t="s">
        <v>18</v>
      </c>
      <c r="B11" s="46"/>
      <c r="C11" s="46"/>
      <c r="D11" s="46"/>
      <c r="E11" s="46"/>
      <c r="F11" s="47"/>
    </row>
    <row r="12" spans="1:6" s="2" customFormat="1" ht="37.5" customHeight="1">
      <c r="A12" s="36" t="s">
        <v>16</v>
      </c>
      <c r="B12" s="7" t="s">
        <v>3</v>
      </c>
      <c r="C12" s="7" t="s">
        <v>4</v>
      </c>
      <c r="D12" s="7" t="s">
        <v>0</v>
      </c>
      <c r="E12" s="7" t="s">
        <v>1</v>
      </c>
      <c r="F12" s="7" t="s">
        <v>2</v>
      </c>
    </row>
    <row r="13" spans="1:6" s="2" customFormat="1" ht="15" customHeight="1">
      <c r="A13" s="6" t="str">
        <f t="shared" ref="A13:C14" si="0">A7</f>
        <v>Marginal Direita - Estaca 900+15,00 A 912+15,00</v>
      </c>
      <c r="B13" s="1">
        <f t="shared" si="0"/>
        <v>240</v>
      </c>
      <c r="C13" s="1">
        <f t="shared" si="0"/>
        <v>6.55</v>
      </c>
      <c r="D13" s="4">
        <f>C13*B13</f>
        <v>1572</v>
      </c>
      <c r="E13" s="17">
        <v>0.01</v>
      </c>
      <c r="F13" s="1">
        <f>D13*E13</f>
        <v>15.72</v>
      </c>
    </row>
    <row r="14" spans="1:6" s="2" customFormat="1" ht="15" customHeight="1">
      <c r="A14" s="6" t="str">
        <f t="shared" si="0"/>
        <v>Marginal Direita - Estaca 961+10,00 A 972+12,80</v>
      </c>
      <c r="B14" s="1">
        <f t="shared" si="0"/>
        <v>222.08</v>
      </c>
      <c r="C14" s="1">
        <f t="shared" si="0"/>
        <v>3.7</v>
      </c>
      <c r="D14" s="4">
        <f>C14*B14</f>
        <v>821.69600000000014</v>
      </c>
      <c r="E14" s="17">
        <v>0.01</v>
      </c>
      <c r="F14" s="1">
        <f>D14*E14</f>
        <v>8.216960000000002</v>
      </c>
    </row>
    <row r="15" spans="1:6" s="2" customFormat="1" ht="15" customHeight="1">
      <c r="A15" s="54" t="s">
        <v>6</v>
      </c>
      <c r="B15" s="55"/>
      <c r="C15" s="56"/>
      <c r="D15" s="5">
        <f>SUM(D13:D14)</f>
        <v>2393.6959999999999</v>
      </c>
      <c r="E15" s="1"/>
      <c r="F15" s="5">
        <f>SUM(F13:F14)</f>
        <v>23.936960000000003</v>
      </c>
    </row>
    <row r="16" spans="1:6" ht="7.5" customHeight="1"/>
    <row r="17" spans="1:6" s="2" customFormat="1" ht="17.100000000000001" customHeight="1">
      <c r="A17" s="45" t="s">
        <v>19</v>
      </c>
      <c r="B17" s="46"/>
      <c r="C17" s="46"/>
      <c r="D17" s="46"/>
      <c r="E17" s="46"/>
      <c r="F17" s="47"/>
    </row>
    <row r="18" spans="1:6" s="2" customFormat="1" ht="37.5" customHeight="1">
      <c r="A18" s="48" t="s">
        <v>13</v>
      </c>
      <c r="B18" s="50"/>
      <c r="C18" s="7" t="s">
        <v>3</v>
      </c>
      <c r="D18" s="7" t="s">
        <v>4</v>
      </c>
      <c r="E18" s="7" t="s">
        <v>7</v>
      </c>
      <c r="F18" s="7" t="s">
        <v>0</v>
      </c>
    </row>
    <row r="19" spans="1:6" s="2" customFormat="1" ht="15" customHeight="1">
      <c r="A19" s="58" t="str">
        <f>A13</f>
        <v>Marginal Direita - Estaca 900+15,00 A 912+15,00</v>
      </c>
      <c r="B19" s="60"/>
      <c r="C19" s="1">
        <f>B13</f>
        <v>240</v>
      </c>
      <c r="D19" s="1">
        <f>C13</f>
        <v>6.55</v>
      </c>
      <c r="E19" s="4">
        <v>2</v>
      </c>
      <c r="F19" s="4">
        <f>E19*D19*C19</f>
        <v>3144</v>
      </c>
    </row>
    <row r="20" spans="1:6" s="2" customFormat="1" ht="15" customHeight="1">
      <c r="A20" s="58" t="str">
        <f>A14</f>
        <v>Marginal Direita - Estaca 961+10,00 A 972+12,80</v>
      </c>
      <c r="B20" s="60"/>
      <c r="C20" s="1">
        <f>B14</f>
        <v>222.08</v>
      </c>
      <c r="D20" s="1">
        <f>C14</f>
        <v>3.7</v>
      </c>
      <c r="E20" s="4">
        <v>2</v>
      </c>
      <c r="F20" s="4">
        <f>E20*D20*C20</f>
        <v>1643.3920000000003</v>
      </c>
    </row>
    <row r="21" spans="1:6" s="2" customFormat="1" ht="15" customHeight="1">
      <c r="A21" s="66" t="s">
        <v>6</v>
      </c>
      <c r="B21" s="67"/>
      <c r="C21" s="67"/>
      <c r="D21" s="67"/>
      <c r="E21" s="68"/>
      <c r="F21" s="11">
        <f>SUM(F19:F20)</f>
        <v>4787.3919999999998</v>
      </c>
    </row>
    <row r="22" spans="1:6" ht="7.5" customHeight="1"/>
    <row r="23" spans="1:6" s="2" customFormat="1" ht="17.100000000000001" customHeight="1">
      <c r="A23" s="45" t="s">
        <v>5</v>
      </c>
      <c r="B23" s="46"/>
      <c r="C23" s="46"/>
      <c r="D23" s="46"/>
      <c r="E23" s="46"/>
      <c r="F23" s="47"/>
    </row>
    <row r="24" spans="1:6" s="2" customFormat="1" ht="37.5" customHeight="1">
      <c r="A24" s="36" t="s">
        <v>13</v>
      </c>
      <c r="B24" s="7" t="s">
        <v>3</v>
      </c>
      <c r="C24" s="7" t="s">
        <v>4</v>
      </c>
      <c r="D24" s="7" t="s">
        <v>0</v>
      </c>
      <c r="E24" s="7" t="s">
        <v>1</v>
      </c>
      <c r="F24" s="7" t="s">
        <v>2</v>
      </c>
    </row>
    <row r="25" spans="1:6" s="2" customFormat="1" ht="15" customHeight="1">
      <c r="A25" s="6" t="str">
        <f>A19</f>
        <v>Marginal Direita - Estaca 900+15,00 A 912+15,00</v>
      </c>
      <c r="B25" s="1">
        <f>B13</f>
        <v>240</v>
      </c>
      <c r="C25" s="1">
        <f>C13</f>
        <v>6.55</v>
      </c>
      <c r="D25" s="4">
        <f>C25*B25</f>
        <v>1572</v>
      </c>
      <c r="E25" s="17">
        <v>0.08</v>
      </c>
      <c r="F25" s="1">
        <f>D25*E25</f>
        <v>125.76</v>
      </c>
    </row>
    <row r="26" spans="1:6" s="2" customFormat="1" ht="15" customHeight="1">
      <c r="A26" s="6" t="str">
        <f>A20</f>
        <v>Marginal Direita - Estaca 961+10,00 A 972+12,80</v>
      </c>
      <c r="B26" s="1">
        <f>B14</f>
        <v>222.08</v>
      </c>
      <c r="C26" s="1">
        <f>C14</f>
        <v>3.7</v>
      </c>
      <c r="D26" s="4">
        <f>C26*B26</f>
        <v>821.69600000000014</v>
      </c>
      <c r="E26" s="17">
        <v>0.08</v>
      </c>
      <c r="F26" s="1">
        <f>D26*E26</f>
        <v>65.735680000000016</v>
      </c>
    </row>
    <row r="27" spans="1:6" s="2" customFormat="1" ht="15" customHeight="1">
      <c r="A27" s="54" t="s">
        <v>6</v>
      </c>
      <c r="B27" s="55"/>
      <c r="C27" s="55"/>
      <c r="D27" s="5">
        <f>SUM(D25:D26)</f>
        <v>2393.6959999999999</v>
      </c>
      <c r="E27" s="23"/>
      <c r="F27" s="5">
        <f>SUM(F25:F26)</f>
        <v>191.49568000000002</v>
      </c>
    </row>
    <row r="28" spans="1:6" ht="7.5" customHeight="1">
      <c r="A28" s="57"/>
      <c r="B28" s="57"/>
      <c r="C28" s="57"/>
      <c r="D28" s="57"/>
      <c r="E28" s="57"/>
      <c r="F28" s="57"/>
    </row>
    <row r="29" spans="1:6" s="2" customFormat="1" ht="17.100000000000001" customHeight="1">
      <c r="A29" s="61" t="s">
        <v>48</v>
      </c>
      <c r="B29" s="61"/>
      <c r="C29" s="61"/>
      <c r="D29" s="61"/>
      <c r="E29" s="61"/>
      <c r="F29" s="62"/>
    </row>
    <row r="30" spans="1:6" ht="7.5" customHeight="1"/>
    <row r="31" spans="1:6" s="2" customFormat="1" ht="17.100000000000001" customHeight="1">
      <c r="A31" s="45" t="s">
        <v>17</v>
      </c>
      <c r="B31" s="46"/>
      <c r="C31" s="46"/>
      <c r="D31" s="46"/>
      <c r="E31" s="46"/>
      <c r="F31" s="47"/>
    </row>
    <row r="32" spans="1:6" s="2" customFormat="1" ht="37.5" customHeight="1">
      <c r="A32" s="36" t="s">
        <v>16</v>
      </c>
      <c r="B32" s="7" t="s">
        <v>3</v>
      </c>
      <c r="C32" s="7" t="s">
        <v>4</v>
      </c>
      <c r="D32" s="7" t="s">
        <v>0</v>
      </c>
      <c r="E32" s="7" t="s">
        <v>1</v>
      </c>
      <c r="F32" s="7" t="s">
        <v>2</v>
      </c>
    </row>
    <row r="33" spans="1:6" s="2" customFormat="1" ht="15" customHeight="1">
      <c r="A33" s="6" t="s">
        <v>178</v>
      </c>
      <c r="B33" s="1">
        <v>187.2</v>
      </c>
      <c r="C33" s="1">
        <v>6.65</v>
      </c>
      <c r="D33" s="4">
        <f>C33*B33</f>
        <v>1244.8799999999999</v>
      </c>
      <c r="E33" s="1">
        <v>0.1</v>
      </c>
      <c r="F33" s="1">
        <f>E33*D33</f>
        <v>124.488</v>
      </c>
    </row>
    <row r="34" spans="1:6" s="2" customFormat="1" ht="15" customHeight="1">
      <c r="A34" s="54" t="s">
        <v>6</v>
      </c>
      <c r="B34" s="55"/>
      <c r="C34" s="56"/>
      <c r="D34" s="5">
        <f>SUM(D33:D33)</f>
        <v>1244.8799999999999</v>
      </c>
      <c r="E34" s="1"/>
      <c r="F34" s="5">
        <f>SUM(F29:F33)</f>
        <v>124.488</v>
      </c>
    </row>
    <row r="35" spans="1:6" ht="7.5" customHeight="1"/>
    <row r="36" spans="1:6" s="2" customFormat="1" ht="17.100000000000001" customHeight="1">
      <c r="A36" s="45" t="s">
        <v>18</v>
      </c>
      <c r="B36" s="46"/>
      <c r="C36" s="46"/>
      <c r="D36" s="46"/>
      <c r="E36" s="46"/>
      <c r="F36" s="47"/>
    </row>
    <row r="37" spans="1:6" s="2" customFormat="1" ht="37.5" customHeight="1">
      <c r="A37" s="36" t="s">
        <v>16</v>
      </c>
      <c r="B37" s="7" t="s">
        <v>3</v>
      </c>
      <c r="C37" s="7" t="s">
        <v>4</v>
      </c>
      <c r="D37" s="7" t="s">
        <v>0</v>
      </c>
      <c r="E37" s="7" t="s">
        <v>1</v>
      </c>
      <c r="F37" s="7" t="s">
        <v>2</v>
      </c>
    </row>
    <row r="38" spans="1:6" s="2" customFormat="1" ht="15" customHeight="1">
      <c r="A38" s="6" t="str">
        <f>A33</f>
        <v>Marginal Direita - Estaca 972+12,80 A 982+00,00</v>
      </c>
      <c r="B38" s="1">
        <f>B33</f>
        <v>187.2</v>
      </c>
      <c r="C38" s="1">
        <f>C33</f>
        <v>6.65</v>
      </c>
      <c r="D38" s="4">
        <f>C38*B38</f>
        <v>1244.8799999999999</v>
      </c>
      <c r="E38" s="17">
        <v>0.02</v>
      </c>
      <c r="F38" s="1">
        <f>D38*E38</f>
        <v>24.897599999999997</v>
      </c>
    </row>
    <row r="39" spans="1:6" s="2" customFormat="1" ht="15" customHeight="1">
      <c r="A39" s="54" t="s">
        <v>6</v>
      </c>
      <c r="B39" s="55"/>
      <c r="C39" s="56"/>
      <c r="D39" s="5">
        <f>SUM(D38)</f>
        <v>1244.8799999999999</v>
      </c>
      <c r="E39" s="1"/>
      <c r="F39" s="5">
        <f>SUM(F38:F38)</f>
        <v>24.897599999999997</v>
      </c>
    </row>
    <row r="40" spans="1:6" ht="7.5" customHeight="1"/>
    <row r="41" spans="1:6" s="2" customFormat="1" ht="17.100000000000001" customHeight="1">
      <c r="A41" s="45" t="s">
        <v>19</v>
      </c>
      <c r="B41" s="46"/>
      <c r="C41" s="46"/>
      <c r="D41" s="46"/>
      <c r="E41" s="46"/>
      <c r="F41" s="47"/>
    </row>
    <row r="42" spans="1:6" s="2" customFormat="1" ht="37.5" customHeight="1">
      <c r="A42" s="48" t="s">
        <v>13</v>
      </c>
      <c r="B42" s="50"/>
      <c r="C42" s="7" t="s">
        <v>3</v>
      </c>
      <c r="D42" s="7" t="s">
        <v>4</v>
      </c>
      <c r="E42" s="7" t="s">
        <v>7</v>
      </c>
      <c r="F42" s="7" t="s">
        <v>0</v>
      </c>
    </row>
    <row r="43" spans="1:6" s="2" customFormat="1" ht="15" customHeight="1">
      <c r="A43" s="58" t="str">
        <f>A33</f>
        <v>Marginal Direita - Estaca 972+12,80 A 982+00,00</v>
      </c>
      <c r="B43" s="60"/>
      <c r="C43" s="1">
        <f>B33</f>
        <v>187.2</v>
      </c>
      <c r="D43" s="1">
        <f>C33</f>
        <v>6.65</v>
      </c>
      <c r="E43" s="1">
        <v>3</v>
      </c>
      <c r="F43" s="1">
        <f>E43*D43*C43</f>
        <v>3734.6400000000003</v>
      </c>
    </row>
    <row r="44" spans="1:6" s="2" customFormat="1" ht="15" customHeight="1">
      <c r="A44" s="66" t="s">
        <v>6</v>
      </c>
      <c r="B44" s="67"/>
      <c r="C44" s="67"/>
      <c r="D44" s="67"/>
      <c r="E44" s="68"/>
      <c r="F44" s="11">
        <f>SUM(F43:F43)</f>
        <v>3734.6400000000003</v>
      </c>
    </row>
    <row r="45" spans="1:6" ht="7.5" customHeight="1"/>
    <row r="46" spans="1:6" s="2" customFormat="1" ht="17.100000000000001" customHeight="1">
      <c r="A46" s="45" t="s">
        <v>15</v>
      </c>
      <c r="B46" s="46"/>
      <c r="C46" s="46"/>
      <c r="D46" s="46"/>
      <c r="E46" s="46"/>
      <c r="F46" s="47"/>
    </row>
    <row r="47" spans="1:6" s="2" customFormat="1" ht="37.5" customHeight="1">
      <c r="A47" s="36" t="s">
        <v>13</v>
      </c>
      <c r="B47" s="7" t="s">
        <v>3</v>
      </c>
      <c r="C47" s="7" t="s">
        <v>4</v>
      </c>
      <c r="D47" s="7" t="s">
        <v>0</v>
      </c>
      <c r="E47" s="7" t="s">
        <v>1</v>
      </c>
      <c r="F47" s="7" t="s">
        <v>2</v>
      </c>
    </row>
    <row r="48" spans="1:6" s="2" customFormat="1" ht="15" customHeight="1">
      <c r="A48" s="6" t="str">
        <f>A33</f>
        <v>Marginal Direita - Estaca 972+12,80 A 982+00,00</v>
      </c>
      <c r="B48" s="1">
        <f>B33</f>
        <v>187.2</v>
      </c>
      <c r="C48" s="1">
        <f>C33</f>
        <v>6.65</v>
      </c>
      <c r="D48" s="4">
        <f>C48*B48</f>
        <v>1244.8799999999999</v>
      </c>
      <c r="E48" s="17">
        <v>0.05</v>
      </c>
      <c r="F48" s="1">
        <f>D48*E48</f>
        <v>62.244</v>
      </c>
    </row>
    <row r="49" spans="1:6" s="2" customFormat="1" ht="15" customHeight="1">
      <c r="A49" s="54" t="s">
        <v>6</v>
      </c>
      <c r="B49" s="55"/>
      <c r="C49" s="56"/>
      <c r="D49" s="5">
        <f>SUM(D48:D48)</f>
        <v>1244.8799999999999</v>
      </c>
      <c r="E49" s="23"/>
      <c r="F49" s="5">
        <f>SUM(F48:F48)</f>
        <v>62.244</v>
      </c>
    </row>
    <row r="50" spans="1:6" ht="7.5" customHeight="1"/>
    <row r="51" spans="1:6" s="2" customFormat="1" ht="17.100000000000001" customHeight="1">
      <c r="A51" s="45" t="s">
        <v>5</v>
      </c>
      <c r="B51" s="46"/>
      <c r="C51" s="46"/>
      <c r="D51" s="46"/>
      <c r="E51" s="46"/>
      <c r="F51" s="47"/>
    </row>
    <row r="52" spans="1:6" s="2" customFormat="1" ht="37.5" customHeight="1">
      <c r="A52" s="36" t="s">
        <v>13</v>
      </c>
      <c r="B52" s="7" t="s">
        <v>3</v>
      </c>
      <c r="C52" s="7" t="s">
        <v>4</v>
      </c>
      <c r="D52" s="7" t="s">
        <v>0</v>
      </c>
      <c r="E52" s="7" t="s">
        <v>1</v>
      </c>
      <c r="F52" s="7" t="s">
        <v>2</v>
      </c>
    </row>
    <row r="53" spans="1:6" s="2" customFormat="1" ht="15" customHeight="1">
      <c r="A53" s="6" t="s">
        <v>21</v>
      </c>
      <c r="B53" s="1">
        <f>B33</f>
        <v>187.2</v>
      </c>
      <c r="C53" s="1">
        <f>C33</f>
        <v>6.65</v>
      </c>
      <c r="D53" s="4">
        <f>C53*B53</f>
        <v>1244.8799999999999</v>
      </c>
      <c r="E53" s="17">
        <v>0.08</v>
      </c>
      <c r="F53" s="1">
        <f>D53*E53</f>
        <v>99.590399999999988</v>
      </c>
    </row>
    <row r="54" spans="1:6" s="2" customFormat="1" ht="15" customHeight="1">
      <c r="A54" s="54" t="s">
        <v>6</v>
      </c>
      <c r="B54" s="55"/>
      <c r="C54" s="56"/>
      <c r="D54" s="5">
        <f>SUM(D53:D53)</f>
        <v>1244.8799999999999</v>
      </c>
      <c r="E54" s="23"/>
      <c r="F54" s="5">
        <f>SUM(F53:F53)</f>
        <v>99.590399999999988</v>
      </c>
    </row>
    <row r="55" spans="1:6" ht="7.5" customHeight="1">
      <c r="A55" s="57"/>
      <c r="B55" s="57"/>
      <c r="C55" s="57"/>
      <c r="D55" s="57"/>
      <c r="E55" s="57"/>
      <c r="F55" s="57"/>
    </row>
    <row r="56" spans="1:6" s="2" customFormat="1" ht="17.100000000000001" customHeight="1">
      <c r="A56" s="61" t="s">
        <v>167</v>
      </c>
      <c r="B56" s="61"/>
      <c r="C56" s="61"/>
      <c r="D56" s="61"/>
      <c r="E56" s="61"/>
      <c r="F56" s="62"/>
    </row>
    <row r="57" spans="1:6" ht="7.5" customHeight="1"/>
    <row r="58" spans="1:6" s="2" customFormat="1" ht="17.100000000000001" customHeight="1">
      <c r="A58" s="45" t="s">
        <v>17</v>
      </c>
      <c r="B58" s="46"/>
      <c r="C58" s="46"/>
      <c r="D58" s="46"/>
      <c r="E58" s="46"/>
      <c r="F58" s="47"/>
    </row>
    <row r="59" spans="1:6" s="2" customFormat="1" ht="37.5" customHeight="1">
      <c r="A59" s="36" t="s">
        <v>16</v>
      </c>
      <c r="B59" s="7" t="s">
        <v>3</v>
      </c>
      <c r="C59" s="7" t="s">
        <v>4</v>
      </c>
      <c r="D59" s="7" t="s">
        <v>0</v>
      </c>
      <c r="E59" s="7" t="s">
        <v>1</v>
      </c>
      <c r="F59" s="7" t="s">
        <v>2</v>
      </c>
    </row>
    <row r="60" spans="1:6" s="2" customFormat="1" ht="15" customHeight="1">
      <c r="A60" s="6" t="s">
        <v>179</v>
      </c>
      <c r="B60" s="1">
        <v>122.6</v>
      </c>
      <c r="C60" s="1">
        <v>2.4</v>
      </c>
      <c r="D60" s="4">
        <f>C60*B60</f>
        <v>294.23999999999995</v>
      </c>
      <c r="E60" s="1">
        <v>0.05</v>
      </c>
      <c r="F60" s="1">
        <f>E60*D60</f>
        <v>14.711999999999998</v>
      </c>
    </row>
    <row r="61" spans="1:6" s="2" customFormat="1" ht="15" customHeight="1">
      <c r="A61" s="6" t="s">
        <v>180</v>
      </c>
      <c r="B61" s="1">
        <v>438</v>
      </c>
      <c r="C61" s="1">
        <v>5.5</v>
      </c>
      <c r="D61" s="4">
        <f>C61*B61</f>
        <v>2409</v>
      </c>
      <c r="E61" s="1">
        <v>0.05</v>
      </c>
      <c r="F61" s="1">
        <f>E61*D61</f>
        <v>120.45</v>
      </c>
    </row>
    <row r="62" spans="1:6" s="2" customFormat="1" ht="15" customHeight="1">
      <c r="A62" s="54" t="s">
        <v>6</v>
      </c>
      <c r="B62" s="55"/>
      <c r="C62" s="56"/>
      <c r="D62" s="5">
        <f>SUM(D60:D61)</f>
        <v>2703.24</v>
      </c>
      <c r="E62" s="1"/>
      <c r="F62" s="5">
        <f>SUM(F60:F61)</f>
        <v>135.16200000000001</v>
      </c>
    </row>
    <row r="63" spans="1:6" ht="7.5" customHeight="1"/>
    <row r="64" spans="1:6" s="2" customFormat="1" ht="17.100000000000001" customHeight="1">
      <c r="A64" s="45" t="s">
        <v>18</v>
      </c>
      <c r="B64" s="46"/>
      <c r="C64" s="46"/>
      <c r="D64" s="46"/>
      <c r="E64" s="46"/>
      <c r="F64" s="47"/>
    </row>
    <row r="65" spans="1:6" s="2" customFormat="1" ht="37.5" customHeight="1">
      <c r="A65" s="36" t="s">
        <v>16</v>
      </c>
      <c r="B65" s="7" t="s">
        <v>3</v>
      </c>
      <c r="C65" s="7" t="s">
        <v>4</v>
      </c>
      <c r="D65" s="7" t="s">
        <v>0</v>
      </c>
      <c r="E65" s="7" t="s">
        <v>1</v>
      </c>
      <c r="F65" s="7" t="s">
        <v>2</v>
      </c>
    </row>
    <row r="66" spans="1:6" s="2" customFormat="1" ht="15" customHeight="1">
      <c r="A66" s="6" t="str">
        <f t="shared" ref="A66:C67" si="1">A60</f>
        <v>Marginal Esquerda - Estaca 944+08,00 A 950+10,60</v>
      </c>
      <c r="B66" s="1">
        <f t="shared" si="1"/>
        <v>122.6</v>
      </c>
      <c r="C66" s="1">
        <f t="shared" si="1"/>
        <v>2.4</v>
      </c>
      <c r="D66" s="4">
        <f>C66*B66</f>
        <v>294.23999999999995</v>
      </c>
      <c r="E66" s="17">
        <v>0.01</v>
      </c>
      <c r="F66" s="1">
        <f>D66*E66</f>
        <v>2.9423999999999997</v>
      </c>
    </row>
    <row r="67" spans="1:6" s="2" customFormat="1" ht="15" customHeight="1">
      <c r="A67" s="6" t="str">
        <f t="shared" si="1"/>
        <v>Marginal Esquerda - Estaca 960+10,65 A 974+8,50</v>
      </c>
      <c r="B67" s="1">
        <f t="shared" si="1"/>
        <v>438</v>
      </c>
      <c r="C67" s="1">
        <f t="shared" si="1"/>
        <v>5.5</v>
      </c>
      <c r="D67" s="4">
        <f>C67*B67</f>
        <v>2409</v>
      </c>
      <c r="E67" s="17">
        <v>0.01</v>
      </c>
      <c r="F67" s="1">
        <f>D67*E67</f>
        <v>24.09</v>
      </c>
    </row>
    <row r="68" spans="1:6" s="2" customFormat="1" ht="15" customHeight="1">
      <c r="A68" s="54" t="s">
        <v>6</v>
      </c>
      <c r="B68" s="55"/>
      <c r="C68" s="56"/>
      <c r="D68" s="5">
        <f>SUM(D66:D67)</f>
        <v>2703.24</v>
      </c>
      <c r="E68" s="1"/>
      <c r="F68" s="5">
        <f>SUM(F66:F67)</f>
        <v>27.032399999999999</v>
      </c>
    </row>
    <row r="69" spans="1:6" ht="7.5" customHeight="1"/>
    <row r="70" spans="1:6" s="2" customFormat="1" ht="17.100000000000001" customHeight="1">
      <c r="A70" s="45" t="s">
        <v>19</v>
      </c>
      <c r="B70" s="46"/>
      <c r="C70" s="46"/>
      <c r="D70" s="46"/>
      <c r="E70" s="46"/>
      <c r="F70" s="47"/>
    </row>
    <row r="71" spans="1:6" s="2" customFormat="1" ht="37.5" customHeight="1">
      <c r="A71" s="48" t="s">
        <v>13</v>
      </c>
      <c r="B71" s="50"/>
      <c r="C71" s="7" t="s">
        <v>3</v>
      </c>
      <c r="D71" s="7" t="s">
        <v>4</v>
      </c>
      <c r="E71" s="7" t="s">
        <v>7</v>
      </c>
      <c r="F71" s="7" t="s">
        <v>0</v>
      </c>
    </row>
    <row r="72" spans="1:6" s="2" customFormat="1" ht="15" customHeight="1">
      <c r="A72" s="58" t="str">
        <f>A66</f>
        <v>Marginal Esquerda - Estaca 944+08,00 A 950+10,60</v>
      </c>
      <c r="B72" s="60"/>
      <c r="C72" s="1">
        <f>B66</f>
        <v>122.6</v>
      </c>
      <c r="D72" s="1">
        <f>C66</f>
        <v>2.4</v>
      </c>
      <c r="E72" s="4">
        <v>2</v>
      </c>
      <c r="F72" s="4">
        <f>E72*D72*C72</f>
        <v>588.4799999999999</v>
      </c>
    </row>
    <row r="73" spans="1:6" s="2" customFormat="1" ht="15" customHeight="1">
      <c r="A73" s="58" t="str">
        <f>A67</f>
        <v>Marginal Esquerda - Estaca 960+10,65 A 974+8,50</v>
      </c>
      <c r="B73" s="60"/>
      <c r="C73" s="1">
        <f>B67</f>
        <v>438</v>
      </c>
      <c r="D73" s="1">
        <f>C67</f>
        <v>5.5</v>
      </c>
      <c r="E73" s="4">
        <v>2</v>
      </c>
      <c r="F73" s="4">
        <f>E73*D73*C73</f>
        <v>4818</v>
      </c>
    </row>
    <row r="74" spans="1:6" s="2" customFormat="1" ht="15" customHeight="1">
      <c r="A74" s="66" t="s">
        <v>6</v>
      </c>
      <c r="B74" s="67"/>
      <c r="C74" s="67"/>
      <c r="D74" s="67"/>
      <c r="E74" s="68"/>
      <c r="F74" s="11">
        <f>SUM(F72:F73)</f>
        <v>5406.48</v>
      </c>
    </row>
    <row r="75" spans="1:6" ht="7.5" customHeight="1"/>
    <row r="76" spans="1:6" s="2" customFormat="1" ht="17.100000000000001" customHeight="1">
      <c r="A76" s="45" t="s">
        <v>5</v>
      </c>
      <c r="B76" s="46"/>
      <c r="C76" s="46"/>
      <c r="D76" s="46"/>
      <c r="E76" s="46"/>
      <c r="F76" s="47"/>
    </row>
    <row r="77" spans="1:6" s="2" customFormat="1" ht="37.5" customHeight="1">
      <c r="A77" s="36" t="s">
        <v>13</v>
      </c>
      <c r="B77" s="7" t="s">
        <v>3</v>
      </c>
      <c r="C77" s="7" t="s">
        <v>4</v>
      </c>
      <c r="D77" s="7" t="s">
        <v>0</v>
      </c>
      <c r="E77" s="7" t="s">
        <v>1</v>
      </c>
      <c r="F77" s="7" t="s">
        <v>2</v>
      </c>
    </row>
    <row r="78" spans="1:6" s="2" customFormat="1" ht="15" customHeight="1">
      <c r="A78" s="6" t="str">
        <f>A72</f>
        <v>Marginal Esquerda - Estaca 944+08,00 A 950+10,60</v>
      </c>
      <c r="B78" s="1">
        <f>B66</f>
        <v>122.6</v>
      </c>
      <c r="C78" s="1">
        <f>C66</f>
        <v>2.4</v>
      </c>
      <c r="D78" s="4">
        <f>C78*B78</f>
        <v>294.23999999999995</v>
      </c>
      <c r="E78" s="17">
        <v>0.08</v>
      </c>
      <c r="F78" s="1">
        <f>D78*E78</f>
        <v>23.539199999999997</v>
      </c>
    </row>
    <row r="79" spans="1:6" s="2" customFormat="1" ht="15" customHeight="1">
      <c r="A79" s="6" t="str">
        <f>A73</f>
        <v>Marginal Esquerda - Estaca 960+10,65 A 974+8,50</v>
      </c>
      <c r="B79" s="1">
        <f>B67</f>
        <v>438</v>
      </c>
      <c r="C79" s="1">
        <f>C67</f>
        <v>5.5</v>
      </c>
      <c r="D79" s="4">
        <f>C79*B79</f>
        <v>2409</v>
      </c>
      <c r="E79" s="17">
        <v>0.08</v>
      </c>
      <c r="F79" s="1">
        <f>D79*E79</f>
        <v>192.72</v>
      </c>
    </row>
    <row r="80" spans="1:6" s="2" customFormat="1" ht="15" customHeight="1">
      <c r="A80" s="54" t="s">
        <v>6</v>
      </c>
      <c r="B80" s="55"/>
      <c r="C80" s="55"/>
      <c r="D80" s="5">
        <f>SUM(D78:D79)</f>
        <v>2703.24</v>
      </c>
      <c r="E80" s="23"/>
      <c r="F80" s="5">
        <f>SUM(F78:F79)</f>
        <v>216.25919999999999</v>
      </c>
    </row>
    <row r="81" spans="1:6" ht="7.5" customHeight="1">
      <c r="A81" s="57"/>
      <c r="B81" s="57"/>
      <c r="C81" s="57"/>
      <c r="D81" s="57"/>
      <c r="E81" s="57"/>
      <c r="F81" s="57"/>
    </row>
    <row r="82" spans="1:6" s="2" customFormat="1" ht="17.100000000000001" customHeight="1">
      <c r="A82" s="61" t="s">
        <v>47</v>
      </c>
      <c r="B82" s="61"/>
      <c r="C82" s="61"/>
      <c r="D82" s="61"/>
      <c r="E82" s="61"/>
      <c r="F82" s="62"/>
    </row>
    <row r="83" spans="1:6" ht="7.5" customHeight="1"/>
    <row r="84" spans="1:6" s="2" customFormat="1" ht="17.100000000000001" customHeight="1">
      <c r="A84" s="45" t="s">
        <v>17</v>
      </c>
      <c r="B84" s="46"/>
      <c r="C84" s="46"/>
      <c r="D84" s="46"/>
      <c r="E84" s="46"/>
      <c r="F84" s="47"/>
    </row>
    <row r="85" spans="1:6" s="2" customFormat="1" ht="37.5" customHeight="1">
      <c r="A85" s="36" t="s">
        <v>16</v>
      </c>
      <c r="B85" s="7" t="s">
        <v>3</v>
      </c>
      <c r="C85" s="7" t="s">
        <v>4</v>
      </c>
      <c r="D85" s="7" t="s">
        <v>0</v>
      </c>
      <c r="E85" s="7" t="s">
        <v>1</v>
      </c>
      <c r="F85" s="7" t="s">
        <v>2</v>
      </c>
    </row>
    <row r="86" spans="1:6" s="2" customFormat="1" ht="15" customHeight="1">
      <c r="A86" s="6" t="s">
        <v>181</v>
      </c>
      <c r="B86" s="1">
        <v>381.15</v>
      </c>
      <c r="C86" s="1">
        <v>6.35</v>
      </c>
      <c r="D86" s="4">
        <f>C86*B86</f>
        <v>2420.3024999999998</v>
      </c>
      <c r="E86" s="1">
        <v>0.1</v>
      </c>
      <c r="F86" s="1">
        <f>E86*D86</f>
        <v>242.03025</v>
      </c>
    </row>
    <row r="87" spans="1:6" s="2" customFormat="1" ht="15" customHeight="1">
      <c r="A87" s="6" t="s">
        <v>182</v>
      </c>
      <c r="B87" s="1">
        <v>40</v>
      </c>
      <c r="C87" s="1">
        <v>2.4</v>
      </c>
      <c r="D87" s="4">
        <f>C87*B87</f>
        <v>96</v>
      </c>
      <c r="E87" s="1">
        <v>0.1</v>
      </c>
      <c r="F87" s="1">
        <f>E87*D87</f>
        <v>9.6000000000000014</v>
      </c>
    </row>
    <row r="88" spans="1:6" s="2" customFormat="1" ht="15" customHeight="1">
      <c r="A88" s="6" t="s">
        <v>183</v>
      </c>
      <c r="B88" s="1">
        <v>120.05</v>
      </c>
      <c r="C88" s="1">
        <v>5.55</v>
      </c>
      <c r="D88" s="4">
        <f>C88*B88</f>
        <v>666.27749999999992</v>
      </c>
      <c r="E88" s="1">
        <v>0.1</v>
      </c>
      <c r="F88" s="1">
        <f>E88*D88</f>
        <v>66.627749999999992</v>
      </c>
    </row>
    <row r="89" spans="1:6" s="2" customFormat="1" ht="15" customHeight="1">
      <c r="A89" s="6" t="s">
        <v>184</v>
      </c>
      <c r="B89" s="1">
        <v>151.5</v>
      </c>
      <c r="C89" s="1">
        <v>5.85</v>
      </c>
      <c r="D89" s="4">
        <f>C89*B89</f>
        <v>886.27499999999998</v>
      </c>
      <c r="E89" s="1">
        <v>0.1</v>
      </c>
      <c r="F89" s="1">
        <f>E89*D89</f>
        <v>88.627499999999998</v>
      </c>
    </row>
    <row r="90" spans="1:6" s="2" customFormat="1" ht="15" customHeight="1">
      <c r="A90" s="54" t="s">
        <v>6</v>
      </c>
      <c r="B90" s="55"/>
      <c r="C90" s="56"/>
      <c r="D90" s="5">
        <f>SUM(D86:D89)</f>
        <v>4068.855</v>
      </c>
      <c r="E90" s="1"/>
      <c r="F90" s="5">
        <f>SUM(F82:F86)</f>
        <v>242.03025</v>
      </c>
    </row>
    <row r="91" spans="1:6" ht="7.5" customHeight="1"/>
    <row r="92" spans="1:6" s="2" customFormat="1" ht="17.100000000000001" customHeight="1">
      <c r="A92" s="45" t="s">
        <v>18</v>
      </c>
      <c r="B92" s="46"/>
      <c r="C92" s="46"/>
      <c r="D92" s="46"/>
      <c r="E92" s="46"/>
      <c r="F92" s="47"/>
    </row>
    <row r="93" spans="1:6" s="2" customFormat="1" ht="37.5" customHeight="1">
      <c r="A93" s="36" t="s">
        <v>16</v>
      </c>
      <c r="B93" s="7" t="s">
        <v>3</v>
      </c>
      <c r="C93" s="7" t="s">
        <v>4</v>
      </c>
      <c r="D93" s="7" t="s">
        <v>0</v>
      </c>
      <c r="E93" s="7" t="s">
        <v>1</v>
      </c>
      <c r="F93" s="7" t="s">
        <v>2</v>
      </c>
    </row>
    <row r="94" spans="1:6" s="2" customFormat="1" ht="15" customHeight="1">
      <c r="A94" s="6" t="str">
        <f t="shared" ref="A94:C97" si="2">A86</f>
        <v>Marginal Esquerda - Estaca 895+17,85 A 914+19,00</v>
      </c>
      <c r="B94" s="1">
        <f t="shared" si="2"/>
        <v>381.15</v>
      </c>
      <c r="C94" s="1">
        <f t="shared" si="2"/>
        <v>6.35</v>
      </c>
      <c r="D94" s="4">
        <f>C94*B94</f>
        <v>2420.3024999999998</v>
      </c>
      <c r="E94" s="17">
        <v>0.02</v>
      </c>
      <c r="F94" s="1">
        <f>D94*E94</f>
        <v>48.406049999999993</v>
      </c>
    </row>
    <row r="95" spans="1:6" s="2" customFormat="1" ht="15" customHeight="1">
      <c r="A95" s="6" t="str">
        <f t="shared" si="2"/>
        <v>Marginal Esquerda - Estaca 950+10,60 A 952+10,60</v>
      </c>
      <c r="B95" s="1">
        <f t="shared" si="2"/>
        <v>40</v>
      </c>
      <c r="C95" s="1">
        <f t="shared" si="2"/>
        <v>2.4</v>
      </c>
      <c r="D95" s="4">
        <f>C95*B95</f>
        <v>96</v>
      </c>
      <c r="E95" s="17">
        <v>0.02</v>
      </c>
      <c r="F95" s="1">
        <f>D95*E95</f>
        <v>1.92</v>
      </c>
    </row>
    <row r="96" spans="1:6" s="2" customFormat="1" ht="15" customHeight="1">
      <c r="A96" s="6" t="str">
        <f t="shared" si="2"/>
        <v>Marginal Esquerda - Estaca 954+10,60 A 960+10,65</v>
      </c>
      <c r="B96" s="1">
        <f t="shared" si="2"/>
        <v>120.05</v>
      </c>
      <c r="C96" s="1">
        <f t="shared" si="2"/>
        <v>5.55</v>
      </c>
      <c r="D96" s="4">
        <f>C96*B96</f>
        <v>666.27749999999992</v>
      </c>
      <c r="E96" s="17">
        <v>0.02</v>
      </c>
      <c r="F96" s="1">
        <f>D96*E96</f>
        <v>13.325549999999998</v>
      </c>
    </row>
    <row r="97" spans="1:6" s="2" customFormat="1" ht="15" customHeight="1">
      <c r="A97" s="6" t="str">
        <f t="shared" si="2"/>
        <v>Marginal Esquerda - Estaca 974+08,50 A 982+00,00</v>
      </c>
      <c r="B97" s="1">
        <f t="shared" si="2"/>
        <v>151.5</v>
      </c>
      <c r="C97" s="1">
        <f t="shared" si="2"/>
        <v>5.85</v>
      </c>
      <c r="D97" s="4">
        <f>C97*B97</f>
        <v>886.27499999999998</v>
      </c>
      <c r="E97" s="17">
        <v>0.02</v>
      </c>
      <c r="F97" s="1">
        <f>D97*E97</f>
        <v>17.7255</v>
      </c>
    </row>
    <row r="98" spans="1:6" s="2" customFormat="1" ht="15" customHeight="1">
      <c r="A98" s="54" t="s">
        <v>6</v>
      </c>
      <c r="B98" s="55"/>
      <c r="C98" s="56"/>
      <c r="D98" s="5">
        <f>SUM(D94)</f>
        <v>2420.3024999999998</v>
      </c>
      <c r="E98" s="1"/>
      <c r="F98" s="5">
        <f>SUM(F94:F97)</f>
        <v>81.377099999999999</v>
      </c>
    </row>
    <row r="99" spans="1:6" ht="7.5" customHeight="1"/>
    <row r="100" spans="1:6" s="2" customFormat="1" ht="17.100000000000001" customHeight="1">
      <c r="A100" s="45" t="s">
        <v>19</v>
      </c>
      <c r="B100" s="46"/>
      <c r="C100" s="46"/>
      <c r="D100" s="46"/>
      <c r="E100" s="46"/>
      <c r="F100" s="47"/>
    </row>
    <row r="101" spans="1:6" s="2" customFormat="1" ht="37.5" customHeight="1">
      <c r="A101" s="48" t="s">
        <v>13</v>
      </c>
      <c r="B101" s="50"/>
      <c r="C101" s="7" t="s">
        <v>3</v>
      </c>
      <c r="D101" s="7" t="s">
        <v>4</v>
      </c>
      <c r="E101" s="7" t="s">
        <v>7</v>
      </c>
      <c r="F101" s="7" t="s">
        <v>0</v>
      </c>
    </row>
    <row r="102" spans="1:6" s="2" customFormat="1" ht="15" customHeight="1">
      <c r="A102" s="58" t="str">
        <f>A86</f>
        <v>Marginal Esquerda - Estaca 895+17,85 A 914+19,00</v>
      </c>
      <c r="B102" s="60"/>
      <c r="C102" s="1">
        <f t="shared" ref="C102:D105" si="3">B86</f>
        <v>381.15</v>
      </c>
      <c r="D102" s="1">
        <f t="shared" si="3"/>
        <v>6.35</v>
      </c>
      <c r="E102" s="1">
        <v>3</v>
      </c>
      <c r="F102" s="1">
        <f>E102*D102*C102</f>
        <v>7260.9074999999984</v>
      </c>
    </row>
    <row r="103" spans="1:6" s="2" customFormat="1" ht="15" customHeight="1">
      <c r="A103" s="58" t="str">
        <f>A87</f>
        <v>Marginal Esquerda - Estaca 950+10,60 A 952+10,60</v>
      </c>
      <c r="B103" s="60"/>
      <c r="C103" s="1">
        <f t="shared" si="3"/>
        <v>40</v>
      </c>
      <c r="D103" s="1">
        <f t="shared" si="3"/>
        <v>2.4</v>
      </c>
      <c r="E103" s="1">
        <v>3</v>
      </c>
      <c r="F103" s="1">
        <f>E103*D103*C103</f>
        <v>288</v>
      </c>
    </row>
    <row r="104" spans="1:6" s="2" customFormat="1" ht="15" customHeight="1">
      <c r="A104" s="58" t="str">
        <f>A88</f>
        <v>Marginal Esquerda - Estaca 954+10,60 A 960+10,65</v>
      </c>
      <c r="B104" s="60"/>
      <c r="C104" s="1">
        <f t="shared" si="3"/>
        <v>120.05</v>
      </c>
      <c r="D104" s="1">
        <f t="shared" si="3"/>
        <v>5.55</v>
      </c>
      <c r="E104" s="1">
        <v>3</v>
      </c>
      <c r="F104" s="1">
        <f>E104*D104*C104</f>
        <v>1998.8324999999998</v>
      </c>
    </row>
    <row r="105" spans="1:6" s="2" customFormat="1" ht="15" customHeight="1">
      <c r="A105" s="58" t="str">
        <f>A89</f>
        <v>Marginal Esquerda - Estaca 974+08,50 A 982+00,00</v>
      </c>
      <c r="B105" s="60"/>
      <c r="C105" s="1">
        <f t="shared" si="3"/>
        <v>151.5</v>
      </c>
      <c r="D105" s="1">
        <f t="shared" si="3"/>
        <v>5.85</v>
      </c>
      <c r="E105" s="1">
        <v>3</v>
      </c>
      <c r="F105" s="1">
        <f>E105*D105*C105</f>
        <v>2658.8249999999994</v>
      </c>
    </row>
    <row r="106" spans="1:6" s="2" customFormat="1" ht="15" customHeight="1">
      <c r="A106" s="66" t="s">
        <v>6</v>
      </c>
      <c r="B106" s="67"/>
      <c r="C106" s="67"/>
      <c r="D106" s="67"/>
      <c r="E106" s="68"/>
      <c r="F106" s="11">
        <f>SUM(F102:F105)</f>
        <v>12206.564999999997</v>
      </c>
    </row>
    <row r="107" spans="1:6" ht="7.5" customHeight="1"/>
    <row r="108" spans="1:6" s="2" customFormat="1" ht="17.100000000000001" customHeight="1">
      <c r="A108" s="45" t="s">
        <v>15</v>
      </c>
      <c r="B108" s="46"/>
      <c r="C108" s="46"/>
      <c r="D108" s="46"/>
      <c r="E108" s="46"/>
      <c r="F108" s="47"/>
    </row>
    <row r="109" spans="1:6" s="2" customFormat="1" ht="37.5" customHeight="1">
      <c r="A109" s="36" t="s">
        <v>13</v>
      </c>
      <c r="B109" s="7" t="s">
        <v>3</v>
      </c>
      <c r="C109" s="7" t="s">
        <v>4</v>
      </c>
      <c r="D109" s="7" t="s">
        <v>0</v>
      </c>
      <c r="E109" s="7" t="s">
        <v>1</v>
      </c>
      <c r="F109" s="7" t="s">
        <v>2</v>
      </c>
    </row>
    <row r="110" spans="1:6" s="2" customFormat="1" ht="15" customHeight="1">
      <c r="A110" s="6" t="str">
        <f t="shared" ref="A110:C113" si="4">A86</f>
        <v>Marginal Esquerda - Estaca 895+17,85 A 914+19,00</v>
      </c>
      <c r="B110" s="1">
        <f t="shared" si="4"/>
        <v>381.15</v>
      </c>
      <c r="C110" s="1">
        <f t="shared" si="4"/>
        <v>6.35</v>
      </c>
      <c r="D110" s="4">
        <f>C110*B110</f>
        <v>2420.3024999999998</v>
      </c>
      <c r="E110" s="17">
        <v>0.05</v>
      </c>
      <c r="F110" s="1">
        <f>D110*E110</f>
        <v>121.015125</v>
      </c>
    </row>
    <row r="111" spans="1:6" s="2" customFormat="1" ht="15" customHeight="1">
      <c r="A111" s="6" t="str">
        <f t="shared" si="4"/>
        <v>Marginal Esquerda - Estaca 950+10,60 A 952+10,60</v>
      </c>
      <c r="B111" s="1">
        <f t="shared" si="4"/>
        <v>40</v>
      </c>
      <c r="C111" s="1">
        <f t="shared" si="4"/>
        <v>2.4</v>
      </c>
      <c r="D111" s="4">
        <f>C111*B111</f>
        <v>96</v>
      </c>
      <c r="E111" s="17">
        <v>0.05</v>
      </c>
      <c r="F111" s="1">
        <f>D111*E111</f>
        <v>4.8000000000000007</v>
      </c>
    </row>
    <row r="112" spans="1:6" s="2" customFormat="1" ht="15" customHeight="1">
      <c r="A112" s="6" t="str">
        <f t="shared" si="4"/>
        <v>Marginal Esquerda - Estaca 954+10,60 A 960+10,65</v>
      </c>
      <c r="B112" s="1">
        <f t="shared" si="4"/>
        <v>120.05</v>
      </c>
      <c r="C112" s="1">
        <f t="shared" si="4"/>
        <v>5.55</v>
      </c>
      <c r="D112" s="4">
        <f>C112*B112</f>
        <v>666.27749999999992</v>
      </c>
      <c r="E112" s="17">
        <v>0.05</v>
      </c>
      <c r="F112" s="1">
        <f>D112*E112</f>
        <v>33.313874999999996</v>
      </c>
    </row>
    <row r="113" spans="1:6" s="2" customFormat="1" ht="15" customHeight="1">
      <c r="A113" s="6" t="str">
        <f t="shared" si="4"/>
        <v>Marginal Esquerda - Estaca 974+08,50 A 982+00,00</v>
      </c>
      <c r="B113" s="1">
        <f t="shared" si="4"/>
        <v>151.5</v>
      </c>
      <c r="C113" s="1">
        <f t="shared" si="4"/>
        <v>5.85</v>
      </c>
      <c r="D113" s="4">
        <f>C113*B113</f>
        <v>886.27499999999998</v>
      </c>
      <c r="E113" s="17">
        <v>0.05</v>
      </c>
      <c r="F113" s="1">
        <f>D113*E113</f>
        <v>44.313749999999999</v>
      </c>
    </row>
    <row r="114" spans="1:6" s="2" customFormat="1" ht="15" customHeight="1">
      <c r="A114" s="54" t="s">
        <v>6</v>
      </c>
      <c r="B114" s="55"/>
      <c r="C114" s="56"/>
      <c r="D114" s="5">
        <f>SUM(D110:D113)</f>
        <v>4068.855</v>
      </c>
      <c r="E114" s="23"/>
      <c r="F114" s="5">
        <f>SUM(F110:F113)</f>
        <v>203.44274999999999</v>
      </c>
    </row>
    <row r="115" spans="1:6" ht="7.5" customHeight="1"/>
    <row r="116" spans="1:6" s="2" customFormat="1" ht="17.100000000000001" customHeight="1">
      <c r="A116" s="45" t="s">
        <v>5</v>
      </c>
      <c r="B116" s="46"/>
      <c r="C116" s="46"/>
      <c r="D116" s="46"/>
      <c r="E116" s="46"/>
      <c r="F116" s="47"/>
    </row>
    <row r="117" spans="1:6" s="2" customFormat="1" ht="37.5" customHeight="1">
      <c r="A117" s="36" t="s">
        <v>13</v>
      </c>
      <c r="B117" s="7" t="s">
        <v>3</v>
      </c>
      <c r="C117" s="7" t="s">
        <v>4</v>
      </c>
      <c r="D117" s="7" t="s">
        <v>0</v>
      </c>
      <c r="E117" s="7" t="s">
        <v>1</v>
      </c>
      <c r="F117" s="7" t="s">
        <v>2</v>
      </c>
    </row>
    <row r="118" spans="1:6" s="2" customFormat="1" ht="15" customHeight="1">
      <c r="A118" s="6" t="str">
        <f>A110</f>
        <v>Marginal Esquerda - Estaca 895+17,85 A 914+19,00</v>
      </c>
      <c r="B118" s="1">
        <f t="shared" ref="B118:C121" si="5">B86</f>
        <v>381.15</v>
      </c>
      <c r="C118" s="1">
        <f t="shared" si="5"/>
        <v>6.35</v>
      </c>
      <c r="D118" s="4">
        <f>C118*B118</f>
        <v>2420.3024999999998</v>
      </c>
      <c r="E118" s="17">
        <v>0.08</v>
      </c>
      <c r="F118" s="1">
        <f>D118*E118</f>
        <v>193.62419999999997</v>
      </c>
    </row>
    <row r="119" spans="1:6" s="2" customFormat="1" ht="15" customHeight="1">
      <c r="A119" s="6" t="str">
        <f>A111</f>
        <v>Marginal Esquerda - Estaca 950+10,60 A 952+10,60</v>
      </c>
      <c r="B119" s="1">
        <f t="shared" si="5"/>
        <v>40</v>
      </c>
      <c r="C119" s="1">
        <f t="shared" si="5"/>
        <v>2.4</v>
      </c>
      <c r="D119" s="4">
        <f>C119*B119</f>
        <v>96</v>
      </c>
      <c r="E119" s="17">
        <v>0.08</v>
      </c>
      <c r="F119" s="1">
        <f>D119*E119</f>
        <v>7.68</v>
      </c>
    </row>
    <row r="120" spans="1:6" s="2" customFormat="1" ht="15" customHeight="1">
      <c r="A120" s="6" t="str">
        <f>A112</f>
        <v>Marginal Esquerda - Estaca 954+10,60 A 960+10,65</v>
      </c>
      <c r="B120" s="1">
        <f t="shared" si="5"/>
        <v>120.05</v>
      </c>
      <c r="C120" s="1">
        <f t="shared" si="5"/>
        <v>5.55</v>
      </c>
      <c r="D120" s="4">
        <f>C120*B120</f>
        <v>666.27749999999992</v>
      </c>
      <c r="E120" s="17">
        <v>0.08</v>
      </c>
      <c r="F120" s="1">
        <f>D120*E120</f>
        <v>53.302199999999992</v>
      </c>
    </row>
    <row r="121" spans="1:6" s="2" customFormat="1" ht="15" customHeight="1">
      <c r="A121" s="6" t="str">
        <f>A113</f>
        <v>Marginal Esquerda - Estaca 974+08,50 A 982+00,00</v>
      </c>
      <c r="B121" s="1">
        <f t="shared" si="5"/>
        <v>151.5</v>
      </c>
      <c r="C121" s="1">
        <f t="shared" si="5"/>
        <v>5.85</v>
      </c>
      <c r="D121" s="4">
        <f>C121*B121</f>
        <v>886.27499999999998</v>
      </c>
      <c r="E121" s="17">
        <v>0.08</v>
      </c>
      <c r="F121" s="1">
        <f>D121*E121</f>
        <v>70.902000000000001</v>
      </c>
    </row>
    <row r="122" spans="1:6" s="2" customFormat="1" ht="15" customHeight="1">
      <c r="A122" s="54" t="s">
        <v>6</v>
      </c>
      <c r="B122" s="55"/>
      <c r="C122" s="56"/>
      <c r="D122" s="5">
        <f>SUM(D118:D121)</f>
        <v>4068.855</v>
      </c>
      <c r="E122" s="23"/>
      <c r="F122" s="5">
        <f>SUM(F118:F121)</f>
        <v>325.50839999999999</v>
      </c>
    </row>
    <row r="123" spans="1:6" ht="7.5" customHeight="1">
      <c r="A123" s="57"/>
      <c r="B123" s="57"/>
      <c r="C123" s="57"/>
      <c r="D123" s="57"/>
      <c r="E123" s="57"/>
      <c r="F123" s="57"/>
    </row>
    <row r="124" spans="1:6" s="2" customFormat="1" ht="17.100000000000001" customHeight="1">
      <c r="A124" s="61" t="s">
        <v>166</v>
      </c>
      <c r="B124" s="61"/>
      <c r="C124" s="61"/>
      <c r="D124" s="61"/>
      <c r="E124" s="61"/>
      <c r="F124" s="62"/>
    </row>
    <row r="125" spans="1:6" ht="7.5" customHeight="1"/>
    <row r="126" spans="1:6" s="2" customFormat="1" ht="20.100000000000001" customHeight="1">
      <c r="A126" s="45" t="s">
        <v>185</v>
      </c>
      <c r="B126" s="46"/>
      <c r="C126" s="46"/>
      <c r="D126" s="46"/>
      <c r="E126" s="46"/>
      <c r="F126" s="47"/>
    </row>
    <row r="127" spans="1:6" s="2" customFormat="1" ht="37.5" customHeight="1">
      <c r="A127" s="36" t="s">
        <v>13</v>
      </c>
      <c r="B127" s="7" t="s">
        <v>3</v>
      </c>
      <c r="C127" s="7" t="s">
        <v>4</v>
      </c>
      <c r="D127" s="7" t="s">
        <v>0</v>
      </c>
      <c r="E127" s="7" t="s">
        <v>1</v>
      </c>
      <c r="F127" s="7" t="s">
        <v>2</v>
      </c>
    </row>
    <row r="128" spans="1:6" s="2" customFormat="1" ht="15" customHeight="1">
      <c r="A128" s="37" t="s">
        <v>186</v>
      </c>
      <c r="B128" s="10">
        <v>40</v>
      </c>
      <c r="C128" s="10">
        <v>3.5</v>
      </c>
      <c r="D128" s="4">
        <f>C128*B128</f>
        <v>140</v>
      </c>
      <c r="E128" s="1">
        <v>0.25</v>
      </c>
      <c r="F128" s="1">
        <f>D128*E128</f>
        <v>35</v>
      </c>
    </row>
    <row r="129" spans="1:6" s="2" customFormat="1" ht="15" customHeight="1">
      <c r="A129" s="37" t="s">
        <v>187</v>
      </c>
      <c r="B129" s="10">
        <v>40</v>
      </c>
      <c r="C129" s="10">
        <v>3.5</v>
      </c>
      <c r="D129" s="4">
        <f>C129*B129</f>
        <v>140</v>
      </c>
      <c r="E129" s="1">
        <v>0.25</v>
      </c>
      <c r="F129" s="1">
        <f>D129*E129</f>
        <v>35</v>
      </c>
    </row>
    <row r="130" spans="1:6" s="2" customFormat="1" ht="15" customHeight="1">
      <c r="A130" s="66" t="s">
        <v>6</v>
      </c>
      <c r="B130" s="67"/>
      <c r="C130" s="67"/>
      <c r="D130" s="67"/>
      <c r="E130" s="68"/>
      <c r="F130" s="11">
        <f>SUM(F128:F129)</f>
        <v>70</v>
      </c>
    </row>
    <row r="131" spans="1:6" s="2" customFormat="1" ht="20.100000000000001" customHeight="1">
      <c r="A131" s="45" t="s">
        <v>26</v>
      </c>
      <c r="B131" s="46"/>
      <c r="C131" s="46"/>
      <c r="D131" s="46"/>
      <c r="E131" s="46"/>
      <c r="F131" s="47"/>
    </row>
    <row r="132" spans="1:6" s="2" customFormat="1" ht="39.950000000000003" customHeight="1">
      <c r="A132" s="36" t="s">
        <v>13</v>
      </c>
      <c r="B132" s="7" t="s">
        <v>3</v>
      </c>
      <c r="C132" s="7" t="s">
        <v>4</v>
      </c>
      <c r="D132" s="7" t="s">
        <v>0</v>
      </c>
      <c r="E132" s="7" t="s">
        <v>1</v>
      </c>
      <c r="F132" s="7" t="s">
        <v>2</v>
      </c>
    </row>
    <row r="133" spans="1:6" s="2" customFormat="1" ht="15" customHeight="1">
      <c r="A133" s="6" t="str">
        <f t="shared" ref="A133:C134" si="6">A128</f>
        <v>Marginal Esquerda - Estaca 903+02,85 A 905+2,85</v>
      </c>
      <c r="B133" s="1">
        <f t="shared" si="6"/>
        <v>40</v>
      </c>
      <c r="C133" s="1">
        <f t="shared" si="6"/>
        <v>3.5</v>
      </c>
      <c r="D133" s="4">
        <f>C133*B133</f>
        <v>140</v>
      </c>
      <c r="E133" s="1">
        <v>0.15</v>
      </c>
      <c r="F133" s="1">
        <f>D133*E133</f>
        <v>21</v>
      </c>
    </row>
    <row r="134" spans="1:6" s="2" customFormat="1" ht="15" customHeight="1">
      <c r="A134" s="6" t="str">
        <f t="shared" si="6"/>
        <v>Marginal Esquerda - Estaca 952+10,60 A 954+10,60</v>
      </c>
      <c r="B134" s="1">
        <f t="shared" si="6"/>
        <v>40</v>
      </c>
      <c r="C134" s="1">
        <f t="shared" si="6"/>
        <v>3.5</v>
      </c>
      <c r="D134" s="4">
        <f>C134*B134</f>
        <v>140</v>
      </c>
      <c r="E134" s="1">
        <v>0.15</v>
      </c>
      <c r="F134" s="1">
        <f>D134*E134</f>
        <v>21</v>
      </c>
    </row>
    <row r="135" spans="1:6" s="2" customFormat="1" ht="15" customHeight="1">
      <c r="A135" s="66" t="s">
        <v>6</v>
      </c>
      <c r="B135" s="67"/>
      <c r="C135" s="67"/>
      <c r="D135" s="67"/>
      <c r="E135" s="68"/>
      <c r="F135" s="11">
        <f>SUM(F133:F134)</f>
        <v>42</v>
      </c>
    </row>
    <row r="136" spans="1:6" ht="7.5" customHeight="1"/>
    <row r="137" spans="1:6" s="2" customFormat="1" ht="20.100000000000001" customHeight="1">
      <c r="A137" s="45" t="s">
        <v>28</v>
      </c>
      <c r="B137" s="46"/>
      <c r="C137" s="46"/>
      <c r="D137" s="46"/>
      <c r="E137" s="46"/>
      <c r="F137" s="47"/>
    </row>
    <row r="138" spans="1:6" s="2" customFormat="1" ht="24.95" customHeight="1">
      <c r="A138" s="48" t="s">
        <v>13</v>
      </c>
      <c r="B138" s="50"/>
      <c r="C138" s="7" t="s">
        <v>3</v>
      </c>
      <c r="D138" s="7" t="s">
        <v>4</v>
      </c>
      <c r="E138" s="7" t="s">
        <v>7</v>
      </c>
      <c r="F138" s="7" t="s">
        <v>0</v>
      </c>
    </row>
    <row r="139" spans="1:6" s="2" customFormat="1" ht="15" customHeight="1">
      <c r="A139" s="58" t="str">
        <f>A133</f>
        <v>Marginal Esquerda - Estaca 903+02,85 A 905+2,85</v>
      </c>
      <c r="B139" s="60"/>
      <c r="C139" s="1">
        <f>B133</f>
        <v>40</v>
      </c>
      <c r="D139" s="1">
        <f>C133</f>
        <v>3.5</v>
      </c>
      <c r="E139" s="15">
        <v>1</v>
      </c>
      <c r="F139" s="4">
        <f>D139*E139*C139</f>
        <v>140</v>
      </c>
    </row>
    <row r="140" spans="1:6" s="2" customFormat="1" ht="15" customHeight="1">
      <c r="A140" s="58" t="str">
        <f>A134</f>
        <v>Marginal Esquerda - Estaca 952+10,60 A 954+10,60</v>
      </c>
      <c r="B140" s="60"/>
      <c r="C140" s="1">
        <f>B134</f>
        <v>40</v>
      </c>
      <c r="D140" s="1">
        <f>C134</f>
        <v>3.5</v>
      </c>
      <c r="E140" s="15">
        <v>1</v>
      </c>
      <c r="F140" s="4">
        <f>D140*E140*C140</f>
        <v>140</v>
      </c>
    </row>
    <row r="141" spans="1:6" s="2" customFormat="1" ht="15" customHeight="1">
      <c r="A141" s="66" t="s">
        <v>6</v>
      </c>
      <c r="B141" s="67"/>
      <c r="C141" s="67"/>
      <c r="D141" s="67"/>
      <c r="E141" s="68"/>
      <c r="F141" s="11">
        <f>SUM(F139:F140)</f>
        <v>280</v>
      </c>
    </row>
    <row r="142" spans="1:6" s="2" customFormat="1" ht="6.75" customHeight="1">
      <c r="A142" s="19"/>
      <c r="B142" s="20"/>
      <c r="C142" s="20"/>
      <c r="D142" s="20"/>
      <c r="E142" s="20"/>
      <c r="F142" s="35"/>
    </row>
    <row r="143" spans="1:6" s="2" customFormat="1" ht="20.100000000000001" customHeight="1">
      <c r="A143" s="45" t="s">
        <v>29</v>
      </c>
      <c r="B143" s="46"/>
      <c r="C143" s="46"/>
      <c r="D143" s="46"/>
      <c r="E143" s="46"/>
      <c r="F143" s="47"/>
    </row>
    <row r="144" spans="1:6" s="2" customFormat="1" ht="24.95" customHeight="1">
      <c r="A144" s="48" t="s">
        <v>13</v>
      </c>
      <c r="B144" s="50"/>
      <c r="C144" s="7" t="s">
        <v>3</v>
      </c>
      <c r="D144" s="7" t="s">
        <v>4</v>
      </c>
      <c r="E144" s="7" t="s">
        <v>7</v>
      </c>
      <c r="F144" s="7" t="s">
        <v>0</v>
      </c>
    </row>
    <row r="145" spans="1:8" s="2" customFormat="1" ht="15" customHeight="1">
      <c r="A145" s="58" t="str">
        <f>A139</f>
        <v>Marginal Esquerda - Estaca 903+02,85 A 905+2,85</v>
      </c>
      <c r="B145" s="60"/>
      <c r="C145" s="1">
        <f>C139</f>
        <v>40</v>
      </c>
      <c r="D145" s="1">
        <f>D139</f>
        <v>3.5</v>
      </c>
      <c r="E145" s="15">
        <v>4</v>
      </c>
      <c r="F145" s="4">
        <f>D145*E145*C145</f>
        <v>560</v>
      </c>
    </row>
    <row r="146" spans="1:8" s="2" customFormat="1" ht="15" customHeight="1">
      <c r="A146" s="58" t="str">
        <f>A140</f>
        <v>Marginal Esquerda - Estaca 952+10,60 A 954+10,60</v>
      </c>
      <c r="B146" s="60"/>
      <c r="C146" s="1">
        <f>C140</f>
        <v>40</v>
      </c>
      <c r="D146" s="1">
        <f>D140</f>
        <v>3.5</v>
      </c>
      <c r="E146" s="15">
        <v>4</v>
      </c>
      <c r="F146" s="4">
        <f>D146*E146*C146</f>
        <v>560</v>
      </c>
    </row>
    <row r="147" spans="1:8" s="2" customFormat="1" ht="15" customHeight="1">
      <c r="A147" s="66" t="s">
        <v>6</v>
      </c>
      <c r="B147" s="67"/>
      <c r="C147" s="67"/>
      <c r="D147" s="67"/>
      <c r="E147" s="68"/>
      <c r="F147" s="11">
        <f>SUM(F145:F146)</f>
        <v>1120</v>
      </c>
    </row>
    <row r="148" spans="1:8" s="2" customFormat="1" ht="7.5" customHeight="1">
      <c r="A148" s="57"/>
      <c r="B148" s="57"/>
      <c r="C148" s="57"/>
      <c r="D148" s="57"/>
      <c r="E148" s="57"/>
      <c r="F148" s="57"/>
    </row>
    <row r="149" spans="1:8" s="2" customFormat="1" ht="20.100000000000001" customHeight="1">
      <c r="A149" s="45" t="s">
        <v>189</v>
      </c>
      <c r="B149" s="46"/>
      <c r="C149" s="46"/>
      <c r="D149" s="46"/>
      <c r="E149" s="46"/>
      <c r="F149" s="47"/>
    </row>
    <row r="150" spans="1:8" s="2" customFormat="1" ht="39.950000000000003" customHeight="1">
      <c r="A150" s="48" t="s">
        <v>13</v>
      </c>
      <c r="B150" s="49"/>
      <c r="C150" s="50"/>
      <c r="D150" s="7" t="s">
        <v>3</v>
      </c>
      <c r="E150" s="7" t="s">
        <v>4</v>
      </c>
      <c r="F150" s="7" t="s">
        <v>0</v>
      </c>
    </row>
    <row r="151" spans="1:8" s="2" customFormat="1" ht="15" customHeight="1">
      <c r="A151" s="58" t="str">
        <f>A145</f>
        <v>Marginal Esquerda - Estaca 903+02,85 A 905+2,85</v>
      </c>
      <c r="B151" s="59"/>
      <c r="C151" s="60"/>
      <c r="D151" s="1">
        <f>C145</f>
        <v>40</v>
      </c>
      <c r="E151" s="1">
        <f>D145</f>
        <v>3.5</v>
      </c>
      <c r="F151" s="1">
        <f>E151*D151</f>
        <v>140</v>
      </c>
    </row>
    <row r="152" spans="1:8" s="2" customFormat="1" ht="15" customHeight="1">
      <c r="A152" s="58" t="str">
        <f>A146</f>
        <v>Marginal Esquerda - Estaca 952+10,60 A 954+10,60</v>
      </c>
      <c r="B152" s="59"/>
      <c r="C152" s="60"/>
      <c r="D152" s="1">
        <f>C146</f>
        <v>40</v>
      </c>
      <c r="E152" s="1">
        <f>D146</f>
        <v>3.5</v>
      </c>
      <c r="F152" s="1">
        <f>E152*D152</f>
        <v>140</v>
      </c>
    </row>
    <row r="153" spans="1:8" s="2" customFormat="1" ht="15" customHeight="1">
      <c r="A153" s="54" t="s">
        <v>6</v>
      </c>
      <c r="B153" s="55"/>
      <c r="C153" s="55"/>
      <c r="D153" s="55"/>
      <c r="E153" s="56"/>
      <c r="F153" s="5">
        <f>SUM(F151:F152)</f>
        <v>280</v>
      </c>
      <c r="G153" s="8"/>
      <c r="H153" s="3"/>
    </row>
    <row r="154" spans="1:8" s="2" customFormat="1" ht="7.5" customHeight="1">
      <c r="A154" s="57"/>
      <c r="B154" s="57"/>
      <c r="C154" s="57"/>
      <c r="D154" s="57"/>
      <c r="E154" s="57"/>
      <c r="F154" s="57"/>
    </row>
    <row r="155" spans="1:8" s="2" customFormat="1" ht="20.100000000000001" customHeight="1">
      <c r="A155" s="45" t="s">
        <v>15</v>
      </c>
      <c r="B155" s="46"/>
      <c r="C155" s="46"/>
      <c r="D155" s="46"/>
      <c r="E155" s="46"/>
      <c r="F155" s="47"/>
    </row>
    <row r="156" spans="1:8" s="2" customFormat="1" ht="39.950000000000003" customHeight="1">
      <c r="A156" s="36" t="s">
        <v>13</v>
      </c>
      <c r="B156" s="7" t="s">
        <v>3</v>
      </c>
      <c r="C156" s="7" t="s">
        <v>4</v>
      </c>
      <c r="D156" s="7" t="s">
        <v>0</v>
      </c>
      <c r="E156" s="7" t="s">
        <v>1</v>
      </c>
      <c r="F156" s="7" t="s">
        <v>2</v>
      </c>
    </row>
    <row r="157" spans="1:8" s="2" customFormat="1" ht="15" customHeight="1">
      <c r="A157" s="6" t="str">
        <f>A145</f>
        <v>Marginal Esquerda - Estaca 903+02,85 A 905+2,85</v>
      </c>
      <c r="B157" s="1">
        <f>C145</f>
        <v>40</v>
      </c>
      <c r="C157" s="1">
        <f>D145</f>
        <v>3.5</v>
      </c>
      <c r="D157" s="1">
        <f>C157*B157</f>
        <v>140</v>
      </c>
      <c r="E157" s="1">
        <v>0.05</v>
      </c>
      <c r="F157" s="1">
        <f>E157*D157</f>
        <v>7</v>
      </c>
    </row>
    <row r="158" spans="1:8" s="2" customFormat="1" ht="15" customHeight="1">
      <c r="A158" s="6" t="str">
        <f>A146</f>
        <v>Marginal Esquerda - Estaca 952+10,60 A 954+10,60</v>
      </c>
      <c r="B158" s="1">
        <f>C146</f>
        <v>40</v>
      </c>
      <c r="C158" s="1">
        <f>D146</f>
        <v>3.5</v>
      </c>
      <c r="D158" s="1">
        <f>C158*B158</f>
        <v>140</v>
      </c>
      <c r="E158" s="1">
        <v>0.05</v>
      </c>
      <c r="F158" s="1">
        <f>E158*D158</f>
        <v>7</v>
      </c>
    </row>
    <row r="159" spans="1:8" s="2" customFormat="1" ht="15" customHeight="1">
      <c r="A159" s="54" t="s">
        <v>6</v>
      </c>
      <c r="B159" s="55"/>
      <c r="C159" s="55"/>
      <c r="D159" s="5">
        <f>SUM(D158:D158)</f>
        <v>140</v>
      </c>
      <c r="E159" s="23"/>
      <c r="F159" s="5">
        <f>SUM(F157:F158)</f>
        <v>14</v>
      </c>
      <c r="G159" s="8"/>
      <c r="H159" s="3"/>
    </row>
    <row r="160" spans="1:8" ht="7.5" customHeight="1"/>
    <row r="161" spans="1:6" s="2" customFormat="1" ht="17.100000000000001" customHeight="1">
      <c r="A161" s="45" t="s">
        <v>5</v>
      </c>
      <c r="B161" s="46"/>
      <c r="C161" s="46"/>
      <c r="D161" s="46"/>
      <c r="E161" s="46"/>
      <c r="F161" s="47"/>
    </row>
    <row r="162" spans="1:6" s="2" customFormat="1" ht="37.5" customHeight="1">
      <c r="A162" s="36" t="s">
        <v>13</v>
      </c>
      <c r="B162" s="7" t="s">
        <v>3</v>
      </c>
      <c r="C162" s="7" t="s">
        <v>4</v>
      </c>
      <c r="D162" s="7" t="s">
        <v>0</v>
      </c>
      <c r="E162" s="7" t="s">
        <v>1</v>
      </c>
      <c r="F162" s="7" t="s">
        <v>2</v>
      </c>
    </row>
    <row r="163" spans="1:6" s="2" customFormat="1" ht="15" customHeight="1">
      <c r="A163" s="6" t="str">
        <f t="shared" ref="A163:C164" si="7">A157</f>
        <v>Marginal Esquerda - Estaca 903+02,85 A 905+2,85</v>
      </c>
      <c r="B163" s="1">
        <f t="shared" si="7"/>
        <v>40</v>
      </c>
      <c r="C163" s="1">
        <f t="shared" si="7"/>
        <v>3.5</v>
      </c>
      <c r="D163" s="4">
        <f>C163*B163</f>
        <v>140</v>
      </c>
      <c r="E163" s="17">
        <v>0.08</v>
      </c>
      <c r="F163" s="1">
        <f>D163*E163</f>
        <v>11.200000000000001</v>
      </c>
    </row>
    <row r="164" spans="1:6" s="2" customFormat="1" ht="15" customHeight="1">
      <c r="A164" s="6" t="str">
        <f t="shared" si="7"/>
        <v>Marginal Esquerda - Estaca 952+10,60 A 954+10,60</v>
      </c>
      <c r="B164" s="1">
        <f t="shared" si="7"/>
        <v>40</v>
      </c>
      <c r="C164" s="1">
        <f t="shared" si="7"/>
        <v>3.5</v>
      </c>
      <c r="D164" s="4">
        <f>C164*B164</f>
        <v>140</v>
      </c>
      <c r="E164" s="17">
        <v>0.08</v>
      </c>
      <c r="F164" s="1">
        <f>D164*E164</f>
        <v>11.200000000000001</v>
      </c>
    </row>
    <row r="165" spans="1:6" s="2" customFormat="1" ht="15" customHeight="1">
      <c r="A165" s="54" t="s">
        <v>6</v>
      </c>
      <c r="B165" s="55"/>
      <c r="C165" s="56"/>
      <c r="D165" s="5">
        <f>SUM(D163:D164)</f>
        <v>280</v>
      </c>
      <c r="E165" s="23"/>
      <c r="F165" s="5">
        <f>SUM(F163:F164)</f>
        <v>22.400000000000002</v>
      </c>
    </row>
    <row r="166" spans="1:6" ht="7.5" customHeight="1">
      <c r="A166" s="57"/>
      <c r="B166" s="57"/>
      <c r="C166" s="57"/>
      <c r="D166" s="57"/>
      <c r="E166" s="57"/>
      <c r="F166" s="57"/>
    </row>
    <row r="167" spans="1:6" s="2" customFormat="1" ht="17.100000000000001" customHeight="1">
      <c r="A167" s="61" t="s">
        <v>22</v>
      </c>
      <c r="B167" s="61"/>
      <c r="C167" s="61"/>
      <c r="D167" s="61"/>
      <c r="E167" s="61"/>
      <c r="F167" s="62"/>
    </row>
    <row r="168" spans="1:6" ht="7.5" customHeight="1"/>
    <row r="169" spans="1:6" s="2" customFormat="1" ht="20.100000000000001" customHeight="1">
      <c r="A169" s="45" t="s">
        <v>20</v>
      </c>
      <c r="B169" s="46"/>
      <c r="C169" s="46"/>
      <c r="D169" s="46"/>
      <c r="E169" s="46"/>
      <c r="F169" s="47"/>
    </row>
    <row r="170" spans="1:6" s="2" customFormat="1" ht="37.5" customHeight="1">
      <c r="A170" s="48" t="s">
        <v>13</v>
      </c>
      <c r="B170" s="49"/>
      <c r="C170" s="50"/>
      <c r="D170" s="7" t="s">
        <v>3</v>
      </c>
      <c r="E170" s="7" t="s">
        <v>4</v>
      </c>
      <c r="F170" s="7" t="s">
        <v>0</v>
      </c>
    </row>
    <row r="171" spans="1:6" s="2" customFormat="1" ht="15" customHeight="1">
      <c r="A171" s="69" t="s">
        <v>58</v>
      </c>
      <c r="B171" s="70"/>
      <c r="C171" s="71"/>
      <c r="D171" s="1">
        <v>100.48</v>
      </c>
      <c r="E171" s="10">
        <v>4.37</v>
      </c>
      <c r="F171" s="1">
        <f t="shared" ref="F171:F185" si="8">D171*E171</f>
        <v>439.0976</v>
      </c>
    </row>
    <row r="172" spans="1:6" s="2" customFormat="1" ht="15" customHeight="1">
      <c r="A172" s="69" t="s">
        <v>59</v>
      </c>
      <c r="B172" s="70"/>
      <c r="C172" s="71"/>
      <c r="D172" s="10">
        <v>240</v>
      </c>
      <c r="E172" s="10">
        <v>4.3499999999999996</v>
      </c>
      <c r="F172" s="1">
        <f t="shared" si="8"/>
        <v>1044</v>
      </c>
    </row>
    <row r="173" spans="1:6" s="2" customFormat="1" ht="15" customHeight="1">
      <c r="A173" s="69" t="s">
        <v>63</v>
      </c>
      <c r="B173" s="70"/>
      <c r="C173" s="71"/>
      <c r="D173" s="10">
        <v>90</v>
      </c>
      <c r="E173" s="10">
        <v>14.45</v>
      </c>
      <c r="F173" s="1">
        <f t="shared" si="8"/>
        <v>1300.5</v>
      </c>
    </row>
    <row r="174" spans="1:6" s="2" customFormat="1" ht="15" customHeight="1">
      <c r="A174" s="69" t="s">
        <v>64</v>
      </c>
      <c r="B174" s="70"/>
      <c r="C174" s="71"/>
      <c r="D174" s="10">
        <v>250</v>
      </c>
      <c r="E174" s="10">
        <v>11.5</v>
      </c>
      <c r="F174" s="1">
        <f t="shared" si="8"/>
        <v>2875</v>
      </c>
    </row>
    <row r="175" spans="1:6" s="2" customFormat="1" ht="15" customHeight="1">
      <c r="A175" s="69" t="s">
        <v>65</v>
      </c>
      <c r="B175" s="70"/>
      <c r="C175" s="71"/>
      <c r="D175" s="10">
        <v>95</v>
      </c>
      <c r="E175" s="10">
        <v>13.45</v>
      </c>
      <c r="F175" s="1">
        <f t="shared" si="8"/>
        <v>1277.75</v>
      </c>
    </row>
    <row r="176" spans="1:6" s="2" customFormat="1" ht="15" customHeight="1">
      <c r="A176" s="69" t="s">
        <v>66</v>
      </c>
      <c r="B176" s="70"/>
      <c r="C176" s="71"/>
      <c r="D176" s="10">
        <v>460</v>
      </c>
      <c r="E176" s="10">
        <v>11.5</v>
      </c>
      <c r="F176" s="1">
        <f t="shared" si="8"/>
        <v>5290</v>
      </c>
    </row>
    <row r="177" spans="1:6" s="2" customFormat="1" ht="15" customHeight="1">
      <c r="A177" s="69" t="s">
        <v>67</v>
      </c>
      <c r="B177" s="70"/>
      <c r="C177" s="71"/>
      <c r="D177" s="10">
        <v>70</v>
      </c>
      <c r="E177" s="10">
        <v>12.5</v>
      </c>
      <c r="F177" s="1">
        <f t="shared" si="8"/>
        <v>875</v>
      </c>
    </row>
    <row r="178" spans="1:6" s="2" customFormat="1" ht="15" customHeight="1">
      <c r="A178" s="69" t="s">
        <v>60</v>
      </c>
      <c r="B178" s="70"/>
      <c r="C178" s="71"/>
      <c r="D178" s="10">
        <v>62</v>
      </c>
      <c r="E178" s="10">
        <v>7.1</v>
      </c>
      <c r="F178" s="1">
        <f t="shared" si="8"/>
        <v>440.2</v>
      </c>
    </row>
    <row r="179" spans="1:6" s="2" customFormat="1" ht="15" customHeight="1">
      <c r="A179" s="69" t="s">
        <v>61</v>
      </c>
      <c r="B179" s="70"/>
      <c r="C179" s="71"/>
      <c r="D179" s="10">
        <v>348</v>
      </c>
      <c r="E179" s="10">
        <v>5.35</v>
      </c>
      <c r="F179" s="1">
        <f t="shared" si="8"/>
        <v>1861.8</v>
      </c>
    </row>
    <row r="180" spans="1:6" s="2" customFormat="1" ht="15" customHeight="1">
      <c r="A180" s="69" t="s">
        <v>69</v>
      </c>
      <c r="B180" s="70"/>
      <c r="C180" s="71" t="s">
        <v>68</v>
      </c>
      <c r="D180" s="10">
        <v>96</v>
      </c>
      <c r="E180" s="10">
        <v>13.2</v>
      </c>
      <c r="F180" s="1">
        <f t="shared" si="8"/>
        <v>1267.1999999999998</v>
      </c>
    </row>
    <row r="181" spans="1:6" s="2" customFormat="1" ht="15" customHeight="1">
      <c r="A181" s="69" t="s">
        <v>70</v>
      </c>
      <c r="B181" s="70"/>
      <c r="C181" s="71" t="s">
        <v>68</v>
      </c>
      <c r="D181" s="10">
        <v>251</v>
      </c>
      <c r="E181" s="10">
        <v>11.5</v>
      </c>
      <c r="F181" s="1">
        <f t="shared" si="8"/>
        <v>2886.5</v>
      </c>
    </row>
    <row r="182" spans="1:6" s="2" customFormat="1" ht="15" customHeight="1">
      <c r="A182" s="69" t="s">
        <v>71</v>
      </c>
      <c r="B182" s="70"/>
      <c r="C182" s="71" t="s">
        <v>68</v>
      </c>
      <c r="D182" s="10">
        <v>53</v>
      </c>
      <c r="E182" s="10">
        <v>12.72</v>
      </c>
      <c r="F182" s="1">
        <f t="shared" si="8"/>
        <v>674.16000000000008</v>
      </c>
    </row>
    <row r="183" spans="1:6" s="2" customFormat="1" ht="15" customHeight="1">
      <c r="A183" s="69" t="s">
        <v>72</v>
      </c>
      <c r="B183" s="70"/>
      <c r="C183" s="71" t="s">
        <v>68</v>
      </c>
      <c r="D183" s="10">
        <v>240</v>
      </c>
      <c r="E183" s="10">
        <v>8</v>
      </c>
      <c r="F183" s="1">
        <f t="shared" si="8"/>
        <v>1920</v>
      </c>
    </row>
    <row r="184" spans="1:6" s="2" customFormat="1" ht="15" customHeight="1">
      <c r="A184" s="69" t="s">
        <v>73</v>
      </c>
      <c r="B184" s="70"/>
      <c r="C184" s="71" t="s">
        <v>68</v>
      </c>
      <c r="D184" s="10">
        <v>120</v>
      </c>
      <c r="E184" s="10">
        <v>12.6</v>
      </c>
      <c r="F184" s="1">
        <f t="shared" si="8"/>
        <v>1512</v>
      </c>
    </row>
    <row r="185" spans="1:6" s="2" customFormat="1" ht="15" customHeight="1">
      <c r="A185" s="69" t="s">
        <v>74</v>
      </c>
      <c r="B185" s="70"/>
      <c r="C185" s="71" t="s">
        <v>68</v>
      </c>
      <c r="D185" s="10">
        <v>160</v>
      </c>
      <c r="E185" s="10">
        <v>11.5</v>
      </c>
      <c r="F185" s="1">
        <f t="shared" si="8"/>
        <v>1840</v>
      </c>
    </row>
    <row r="186" spans="1:6" s="2" customFormat="1" ht="15" customHeight="1">
      <c r="A186" s="69" t="s">
        <v>75</v>
      </c>
      <c r="B186" s="70"/>
      <c r="C186" s="71" t="s">
        <v>68</v>
      </c>
      <c r="D186" s="10">
        <v>140</v>
      </c>
      <c r="E186" s="10">
        <v>10.6</v>
      </c>
      <c r="F186" s="1">
        <f>D186*E186</f>
        <v>1484</v>
      </c>
    </row>
    <row r="187" spans="1:6" s="2" customFormat="1" ht="15" customHeight="1">
      <c r="A187" s="69" t="s">
        <v>86</v>
      </c>
      <c r="B187" s="70"/>
      <c r="C187" s="71"/>
      <c r="D187" s="10">
        <v>351.43</v>
      </c>
      <c r="E187" s="10">
        <v>8</v>
      </c>
      <c r="F187" s="1">
        <f>D187*E187</f>
        <v>2811.44</v>
      </c>
    </row>
    <row r="188" spans="1:6" s="2" customFormat="1" ht="15" customHeight="1">
      <c r="A188" s="66" t="s">
        <v>6</v>
      </c>
      <c r="B188" s="67"/>
      <c r="C188" s="67"/>
      <c r="D188" s="67"/>
      <c r="E188" s="68"/>
      <c r="F188" s="11">
        <f>SUM(F171:F187)</f>
        <v>29798.6476</v>
      </c>
    </row>
    <row r="189" spans="1:6" ht="7.5" customHeight="1"/>
    <row r="190" spans="1:6" s="2" customFormat="1" ht="20.100000000000001" customHeight="1">
      <c r="A190" s="45" t="s">
        <v>23</v>
      </c>
      <c r="B190" s="46"/>
      <c r="C190" s="46"/>
      <c r="D190" s="46"/>
      <c r="E190" s="46"/>
      <c r="F190" s="47"/>
    </row>
    <row r="191" spans="1:6" s="2" customFormat="1" ht="39.950000000000003" customHeight="1">
      <c r="A191" s="16" t="s">
        <v>13</v>
      </c>
      <c r="B191" s="7" t="s">
        <v>3</v>
      </c>
      <c r="C191" s="7" t="s">
        <v>4</v>
      </c>
      <c r="D191" s="7" t="s">
        <v>0</v>
      </c>
      <c r="E191" s="7" t="s">
        <v>1</v>
      </c>
      <c r="F191" s="7" t="s">
        <v>2</v>
      </c>
    </row>
    <row r="192" spans="1:6" s="2" customFormat="1" ht="15" customHeight="1">
      <c r="A192" s="6" t="str">
        <f t="shared" ref="A192:A208" si="9">A171</f>
        <v>Marginal Direita - Estaca 895+14,52 A 900+15,00</v>
      </c>
      <c r="B192" s="1">
        <f t="shared" ref="B192:B208" si="10">D171</f>
        <v>100.48</v>
      </c>
      <c r="C192" s="1">
        <f t="shared" ref="C192:C208" si="11">E171</f>
        <v>4.37</v>
      </c>
      <c r="D192" s="4">
        <f>C192*B192</f>
        <v>439.0976</v>
      </c>
      <c r="E192" s="1">
        <v>0.5</v>
      </c>
      <c r="F192" s="1">
        <f>D192*E192</f>
        <v>219.5488</v>
      </c>
    </row>
    <row r="193" spans="1:6" s="2" customFormat="1" ht="15" customHeight="1">
      <c r="A193" s="6" t="str">
        <f t="shared" si="9"/>
        <v>Marginal Direita - Estaca 900+15,00 A 912+15,00</v>
      </c>
      <c r="B193" s="1">
        <f t="shared" si="10"/>
        <v>240</v>
      </c>
      <c r="C193" s="1">
        <f t="shared" si="11"/>
        <v>4.3499999999999996</v>
      </c>
      <c r="D193" s="4">
        <f t="shared" ref="D193:D204" si="12">C193*B193</f>
        <v>1044</v>
      </c>
      <c r="E193" s="1">
        <v>0.5</v>
      </c>
      <c r="F193" s="1">
        <f t="shared" ref="F193:F204" si="13">D193*E193</f>
        <v>522</v>
      </c>
    </row>
    <row r="194" spans="1:6" s="2" customFormat="1" ht="15" customHeight="1">
      <c r="A194" s="6" t="str">
        <f t="shared" si="9"/>
        <v>Marginal Direita - Estaca 912+15,00 A 917+05,00</v>
      </c>
      <c r="B194" s="1">
        <f t="shared" si="10"/>
        <v>90</v>
      </c>
      <c r="C194" s="1">
        <f t="shared" si="11"/>
        <v>14.45</v>
      </c>
      <c r="D194" s="4">
        <f t="shared" si="12"/>
        <v>1300.5</v>
      </c>
      <c r="E194" s="1">
        <v>0.5</v>
      </c>
      <c r="F194" s="1">
        <f t="shared" si="13"/>
        <v>650.25</v>
      </c>
    </row>
    <row r="195" spans="1:6" s="2" customFormat="1" ht="15" customHeight="1">
      <c r="A195" s="6" t="str">
        <f t="shared" si="9"/>
        <v>Marginal Direita - Estaca 917+05,00 A 930+15,00</v>
      </c>
      <c r="B195" s="1">
        <f t="shared" si="10"/>
        <v>250</v>
      </c>
      <c r="C195" s="1">
        <f t="shared" si="11"/>
        <v>11.5</v>
      </c>
      <c r="D195" s="4">
        <f t="shared" si="12"/>
        <v>2875</v>
      </c>
      <c r="E195" s="1">
        <v>0.5</v>
      </c>
      <c r="F195" s="1">
        <f t="shared" si="13"/>
        <v>1437.5</v>
      </c>
    </row>
    <row r="196" spans="1:6" s="2" customFormat="1" ht="15" customHeight="1">
      <c r="A196" s="6" t="str">
        <f t="shared" si="9"/>
        <v>Marginal Direita - Estaca 930+15,00 A 935+00,00</v>
      </c>
      <c r="B196" s="1">
        <f t="shared" si="10"/>
        <v>95</v>
      </c>
      <c r="C196" s="1">
        <f t="shared" si="11"/>
        <v>13.45</v>
      </c>
      <c r="D196" s="4">
        <f t="shared" si="12"/>
        <v>1277.75</v>
      </c>
      <c r="E196" s="1">
        <v>0.5</v>
      </c>
      <c r="F196" s="1">
        <f t="shared" si="13"/>
        <v>638.875</v>
      </c>
    </row>
    <row r="197" spans="1:6" s="2" customFormat="1" ht="15" customHeight="1">
      <c r="A197" s="6" t="str">
        <f t="shared" si="9"/>
        <v>Marginal Direita - Estaca 935+00,00 A 958+00,00</v>
      </c>
      <c r="B197" s="1">
        <f t="shared" si="10"/>
        <v>460</v>
      </c>
      <c r="C197" s="1">
        <f t="shared" si="11"/>
        <v>11.5</v>
      </c>
      <c r="D197" s="4">
        <f t="shared" si="12"/>
        <v>5290</v>
      </c>
      <c r="E197" s="1">
        <v>0.5</v>
      </c>
      <c r="F197" s="1">
        <f t="shared" si="13"/>
        <v>2645</v>
      </c>
    </row>
    <row r="198" spans="1:6" s="2" customFormat="1" ht="15" customHeight="1">
      <c r="A198" s="6" t="str">
        <f t="shared" si="9"/>
        <v>Marginal Direita - Estaca 958+00,00 A 961+10,00</v>
      </c>
      <c r="B198" s="1">
        <f t="shared" si="10"/>
        <v>70</v>
      </c>
      <c r="C198" s="1">
        <f t="shared" si="11"/>
        <v>12.5</v>
      </c>
      <c r="D198" s="4">
        <f t="shared" si="12"/>
        <v>875</v>
      </c>
      <c r="E198" s="1">
        <v>0.5</v>
      </c>
      <c r="F198" s="1">
        <f t="shared" si="13"/>
        <v>437.5</v>
      </c>
    </row>
    <row r="199" spans="1:6" s="2" customFormat="1" ht="15" customHeight="1">
      <c r="A199" s="6" t="str">
        <f t="shared" si="9"/>
        <v>Marginal Direita - Estaca 961+10,00 A 964+12,00</v>
      </c>
      <c r="B199" s="1">
        <f t="shared" si="10"/>
        <v>62</v>
      </c>
      <c r="C199" s="1">
        <f t="shared" si="11"/>
        <v>7.1</v>
      </c>
      <c r="D199" s="4">
        <f t="shared" si="12"/>
        <v>440.2</v>
      </c>
      <c r="E199" s="1">
        <v>0.5</v>
      </c>
      <c r="F199" s="1">
        <f t="shared" si="13"/>
        <v>220.1</v>
      </c>
    </row>
    <row r="200" spans="1:6" s="2" customFormat="1" ht="15" customHeight="1">
      <c r="A200" s="6" t="str">
        <f t="shared" si="9"/>
        <v>Marginal Direita - Estaca 964+12,00 A 982+0,00</v>
      </c>
      <c r="B200" s="1">
        <f t="shared" si="10"/>
        <v>348</v>
      </c>
      <c r="C200" s="1">
        <f t="shared" si="11"/>
        <v>5.35</v>
      </c>
      <c r="D200" s="4">
        <f t="shared" si="12"/>
        <v>1861.8</v>
      </c>
      <c r="E200" s="1">
        <v>0.5</v>
      </c>
      <c r="F200" s="1">
        <f t="shared" si="13"/>
        <v>930.9</v>
      </c>
    </row>
    <row r="201" spans="1:6" s="2" customFormat="1" ht="15" customHeight="1">
      <c r="A201" s="6" t="str">
        <f t="shared" si="9"/>
        <v>Marginal Direita - Estaca 982+0,00 A 986+16,00</v>
      </c>
      <c r="B201" s="1">
        <f t="shared" si="10"/>
        <v>96</v>
      </c>
      <c r="C201" s="1">
        <f t="shared" si="11"/>
        <v>13.2</v>
      </c>
      <c r="D201" s="4">
        <f t="shared" si="12"/>
        <v>1267.1999999999998</v>
      </c>
      <c r="E201" s="1">
        <v>0.5</v>
      </c>
      <c r="F201" s="1">
        <f t="shared" si="13"/>
        <v>633.59999999999991</v>
      </c>
    </row>
    <row r="202" spans="1:6" s="2" customFormat="1" ht="15" customHeight="1">
      <c r="A202" s="6" t="str">
        <f t="shared" si="9"/>
        <v>Marginal Direita - Estaca 986+16,00 A 999+07,00</v>
      </c>
      <c r="B202" s="1">
        <f t="shared" si="10"/>
        <v>251</v>
      </c>
      <c r="C202" s="1">
        <f t="shared" si="11"/>
        <v>11.5</v>
      </c>
      <c r="D202" s="4">
        <f t="shared" si="12"/>
        <v>2886.5</v>
      </c>
      <c r="E202" s="1">
        <v>0.5</v>
      </c>
      <c r="F202" s="1">
        <f t="shared" si="13"/>
        <v>1443.25</v>
      </c>
    </row>
    <row r="203" spans="1:6" s="2" customFormat="1" ht="15" customHeight="1">
      <c r="A203" s="6" t="str">
        <f t="shared" si="9"/>
        <v>Marginal Direita - Estaca 999+07,00 A 1002+00,00</v>
      </c>
      <c r="B203" s="1">
        <f t="shared" si="10"/>
        <v>53</v>
      </c>
      <c r="C203" s="1">
        <f t="shared" si="11"/>
        <v>12.72</v>
      </c>
      <c r="D203" s="4">
        <f t="shared" si="12"/>
        <v>674.16000000000008</v>
      </c>
      <c r="E203" s="1">
        <v>0.5</v>
      </c>
      <c r="F203" s="1">
        <f t="shared" si="13"/>
        <v>337.08000000000004</v>
      </c>
    </row>
    <row r="204" spans="1:6" s="2" customFormat="1" ht="15" customHeight="1">
      <c r="A204" s="6" t="str">
        <f t="shared" si="9"/>
        <v>Marginal Direita - Estaca 1002+00,00 A 1014+00,00</v>
      </c>
      <c r="B204" s="1">
        <f t="shared" si="10"/>
        <v>240</v>
      </c>
      <c r="C204" s="1">
        <f t="shared" si="11"/>
        <v>8</v>
      </c>
      <c r="D204" s="4">
        <f t="shared" si="12"/>
        <v>1920</v>
      </c>
      <c r="E204" s="1">
        <v>0.5</v>
      </c>
      <c r="F204" s="1">
        <f t="shared" si="13"/>
        <v>960</v>
      </c>
    </row>
    <row r="205" spans="1:6" s="2" customFormat="1" ht="15" customHeight="1">
      <c r="A205" s="6" t="str">
        <f t="shared" si="9"/>
        <v>Marginal Direita - Estaca 1014+00,00 A 1020+00,00</v>
      </c>
      <c r="B205" s="1">
        <f t="shared" si="10"/>
        <v>120</v>
      </c>
      <c r="C205" s="1">
        <f t="shared" si="11"/>
        <v>12.6</v>
      </c>
      <c r="D205" s="4">
        <f>C205*B205</f>
        <v>1512</v>
      </c>
      <c r="E205" s="1">
        <v>0.5</v>
      </c>
      <c r="F205" s="1">
        <f>D205*E205</f>
        <v>756</v>
      </c>
    </row>
    <row r="206" spans="1:6" s="2" customFormat="1" ht="15" customHeight="1">
      <c r="A206" s="6" t="str">
        <f t="shared" si="9"/>
        <v>Marginal Direita - Estaca 1020+00,00 A 1028+00,00</v>
      </c>
      <c r="B206" s="1">
        <f t="shared" si="10"/>
        <v>160</v>
      </c>
      <c r="C206" s="1">
        <f t="shared" si="11"/>
        <v>11.5</v>
      </c>
      <c r="D206" s="4">
        <f>C206*B206</f>
        <v>1840</v>
      </c>
      <c r="E206" s="1">
        <v>0.5</v>
      </c>
      <c r="F206" s="1">
        <f>D206*E206</f>
        <v>920</v>
      </c>
    </row>
    <row r="207" spans="1:6" s="2" customFormat="1" ht="15" customHeight="1">
      <c r="A207" s="6" t="str">
        <f t="shared" si="9"/>
        <v>Marginal Direita - Estaca 1028+00,00 A 1035+00,00</v>
      </c>
      <c r="B207" s="1">
        <f t="shared" si="10"/>
        <v>140</v>
      </c>
      <c r="C207" s="1">
        <f t="shared" si="11"/>
        <v>10.6</v>
      </c>
      <c r="D207" s="4">
        <f>C207*B207</f>
        <v>1484</v>
      </c>
      <c r="E207" s="1">
        <v>0.5</v>
      </c>
      <c r="F207" s="1">
        <f>D207*E207</f>
        <v>742</v>
      </c>
    </row>
    <row r="208" spans="1:6" s="2" customFormat="1" ht="15" customHeight="1">
      <c r="A208" s="6" t="str">
        <f t="shared" si="9"/>
        <v>Ramo 200 - Estaca 201+7,00 A 218+18,43</v>
      </c>
      <c r="B208" s="1">
        <f t="shared" si="10"/>
        <v>351.43</v>
      </c>
      <c r="C208" s="1">
        <f t="shared" si="11"/>
        <v>8</v>
      </c>
      <c r="D208" s="4">
        <f>C208*B208</f>
        <v>2811.44</v>
      </c>
      <c r="E208" s="1">
        <v>0.5</v>
      </c>
      <c r="F208" s="1">
        <f>D208*E208</f>
        <v>1405.72</v>
      </c>
    </row>
    <row r="209" spans="1:6" s="2" customFormat="1" ht="15" customHeight="1">
      <c r="A209" s="66" t="s">
        <v>6</v>
      </c>
      <c r="B209" s="67"/>
      <c r="C209" s="67"/>
      <c r="D209" s="67"/>
      <c r="E209" s="68"/>
      <c r="F209" s="11">
        <f>SUM(F192:F208)</f>
        <v>14899.3238</v>
      </c>
    </row>
    <row r="210" spans="1:6" s="2" customFormat="1" ht="15" customHeight="1">
      <c r="A210" s="66" t="s">
        <v>168</v>
      </c>
      <c r="B210" s="67"/>
      <c r="C210" s="67"/>
      <c r="D210" s="67"/>
      <c r="E210" s="68"/>
      <c r="F210" s="11">
        <f>F209*0.7</f>
        <v>10429.52666</v>
      </c>
    </row>
    <row r="211" spans="1:6" s="2" customFormat="1" ht="15" customHeight="1">
      <c r="A211" s="66" t="s">
        <v>169</v>
      </c>
      <c r="B211" s="67"/>
      <c r="C211" s="67"/>
      <c r="D211" s="67"/>
      <c r="E211" s="68"/>
      <c r="F211" s="11">
        <f>F209*0.3</f>
        <v>4469.7971399999997</v>
      </c>
    </row>
    <row r="212" spans="1:6" ht="7.5" customHeight="1"/>
    <row r="213" spans="1:6" s="2" customFormat="1" ht="20.100000000000001" customHeight="1">
      <c r="A213" s="45" t="s">
        <v>24</v>
      </c>
      <c r="B213" s="46"/>
      <c r="C213" s="46"/>
      <c r="D213" s="46"/>
      <c r="E213" s="46"/>
      <c r="F213" s="47"/>
    </row>
    <row r="214" spans="1:6" s="2" customFormat="1" ht="39.950000000000003" customHeight="1">
      <c r="A214" s="16" t="s">
        <v>13</v>
      </c>
      <c r="B214" s="7" t="s">
        <v>3</v>
      </c>
      <c r="C214" s="7" t="s">
        <v>4</v>
      </c>
      <c r="D214" s="7" t="s">
        <v>0</v>
      </c>
      <c r="E214" s="7" t="s">
        <v>1</v>
      </c>
      <c r="F214" s="7" t="s">
        <v>2</v>
      </c>
    </row>
    <row r="215" spans="1:6" s="2" customFormat="1" ht="15" customHeight="1">
      <c r="A215" s="6" t="str">
        <f t="shared" ref="A215:A231" si="14">A171</f>
        <v>Marginal Direita - Estaca 895+14,52 A 900+15,00</v>
      </c>
      <c r="B215" s="1">
        <f t="shared" ref="B215:C228" si="15">B192</f>
        <v>100.48</v>
      </c>
      <c r="C215" s="1">
        <f t="shared" si="15"/>
        <v>4.37</v>
      </c>
      <c r="D215" s="4">
        <f>C215*B215</f>
        <v>439.0976</v>
      </c>
      <c r="E215" s="1">
        <v>0.5</v>
      </c>
      <c r="F215" s="1">
        <f>D215*E215</f>
        <v>219.5488</v>
      </c>
    </row>
    <row r="216" spans="1:6" s="2" customFormat="1" ht="15" customHeight="1">
      <c r="A216" s="6" t="str">
        <f t="shared" si="14"/>
        <v>Marginal Direita - Estaca 900+15,00 A 912+15,00</v>
      </c>
      <c r="B216" s="1">
        <f t="shared" si="15"/>
        <v>240</v>
      </c>
      <c r="C216" s="1">
        <f t="shared" si="15"/>
        <v>4.3499999999999996</v>
      </c>
      <c r="D216" s="4">
        <f t="shared" ref="D216:D226" si="16">C216*B216</f>
        <v>1044</v>
      </c>
      <c r="E216" s="1">
        <v>0.5</v>
      </c>
      <c r="F216" s="1">
        <f t="shared" ref="F216:F226" si="17">D216*E216</f>
        <v>522</v>
      </c>
    </row>
    <row r="217" spans="1:6" s="2" customFormat="1" ht="15" customHeight="1">
      <c r="A217" s="6" t="str">
        <f t="shared" si="14"/>
        <v>Marginal Direita - Estaca 912+15,00 A 917+05,00</v>
      </c>
      <c r="B217" s="1">
        <f t="shared" si="15"/>
        <v>90</v>
      </c>
      <c r="C217" s="1">
        <f t="shared" si="15"/>
        <v>14.45</v>
      </c>
      <c r="D217" s="4">
        <f t="shared" si="16"/>
        <v>1300.5</v>
      </c>
      <c r="E217" s="1">
        <v>0.5</v>
      </c>
      <c r="F217" s="1">
        <f t="shared" si="17"/>
        <v>650.25</v>
      </c>
    </row>
    <row r="218" spans="1:6" s="2" customFormat="1" ht="15" customHeight="1">
      <c r="A218" s="6" t="str">
        <f t="shared" si="14"/>
        <v>Marginal Direita - Estaca 917+05,00 A 930+15,00</v>
      </c>
      <c r="B218" s="1">
        <f t="shared" si="15"/>
        <v>250</v>
      </c>
      <c r="C218" s="1">
        <f t="shared" si="15"/>
        <v>11.5</v>
      </c>
      <c r="D218" s="4">
        <f t="shared" si="16"/>
        <v>2875</v>
      </c>
      <c r="E218" s="1">
        <v>0.5</v>
      </c>
      <c r="F218" s="1">
        <f t="shared" si="17"/>
        <v>1437.5</v>
      </c>
    </row>
    <row r="219" spans="1:6" s="2" customFormat="1" ht="15" customHeight="1">
      <c r="A219" s="6" t="str">
        <f t="shared" si="14"/>
        <v>Marginal Direita - Estaca 930+15,00 A 935+00,00</v>
      </c>
      <c r="B219" s="1">
        <f t="shared" si="15"/>
        <v>95</v>
      </c>
      <c r="C219" s="1">
        <f t="shared" si="15"/>
        <v>13.45</v>
      </c>
      <c r="D219" s="4">
        <f t="shared" si="16"/>
        <v>1277.75</v>
      </c>
      <c r="E219" s="1">
        <v>0.5</v>
      </c>
      <c r="F219" s="1">
        <f t="shared" si="17"/>
        <v>638.875</v>
      </c>
    </row>
    <row r="220" spans="1:6" s="2" customFormat="1" ht="15" customHeight="1">
      <c r="A220" s="6" t="str">
        <f t="shared" si="14"/>
        <v>Marginal Direita - Estaca 935+00,00 A 958+00,00</v>
      </c>
      <c r="B220" s="1">
        <f t="shared" si="15"/>
        <v>460</v>
      </c>
      <c r="C220" s="1">
        <f t="shared" si="15"/>
        <v>11.5</v>
      </c>
      <c r="D220" s="4">
        <f t="shared" si="16"/>
        <v>5290</v>
      </c>
      <c r="E220" s="1">
        <v>0.5</v>
      </c>
      <c r="F220" s="1">
        <f t="shared" si="17"/>
        <v>2645</v>
      </c>
    </row>
    <row r="221" spans="1:6" s="2" customFormat="1" ht="15" customHeight="1">
      <c r="A221" s="6" t="str">
        <f t="shared" si="14"/>
        <v>Marginal Direita - Estaca 958+00,00 A 961+10,00</v>
      </c>
      <c r="B221" s="1">
        <f t="shared" si="15"/>
        <v>70</v>
      </c>
      <c r="C221" s="1">
        <f t="shared" si="15"/>
        <v>12.5</v>
      </c>
      <c r="D221" s="4">
        <f t="shared" si="16"/>
        <v>875</v>
      </c>
      <c r="E221" s="1">
        <v>0.5</v>
      </c>
      <c r="F221" s="1">
        <f t="shared" si="17"/>
        <v>437.5</v>
      </c>
    </row>
    <row r="222" spans="1:6" s="2" customFormat="1" ht="15" customHeight="1">
      <c r="A222" s="6" t="str">
        <f t="shared" si="14"/>
        <v>Marginal Direita - Estaca 961+10,00 A 964+12,00</v>
      </c>
      <c r="B222" s="1">
        <f t="shared" si="15"/>
        <v>62</v>
      </c>
      <c r="C222" s="1">
        <f t="shared" si="15"/>
        <v>7.1</v>
      </c>
      <c r="D222" s="4">
        <f t="shared" si="16"/>
        <v>440.2</v>
      </c>
      <c r="E222" s="1">
        <v>0.5</v>
      </c>
      <c r="F222" s="1">
        <f t="shared" si="17"/>
        <v>220.1</v>
      </c>
    </row>
    <row r="223" spans="1:6" s="2" customFormat="1" ht="15" customHeight="1">
      <c r="A223" s="6" t="str">
        <f t="shared" si="14"/>
        <v>Marginal Direita - Estaca 964+12,00 A 982+0,00</v>
      </c>
      <c r="B223" s="1">
        <f t="shared" si="15"/>
        <v>348</v>
      </c>
      <c r="C223" s="1">
        <f t="shared" si="15"/>
        <v>5.35</v>
      </c>
      <c r="D223" s="4">
        <f t="shared" si="16"/>
        <v>1861.8</v>
      </c>
      <c r="E223" s="1">
        <v>0.5</v>
      </c>
      <c r="F223" s="1">
        <f t="shared" si="17"/>
        <v>930.9</v>
      </c>
    </row>
    <row r="224" spans="1:6" s="2" customFormat="1" ht="15" customHeight="1">
      <c r="A224" s="6" t="str">
        <f t="shared" si="14"/>
        <v>Marginal Direita - Estaca 982+0,00 A 986+16,00</v>
      </c>
      <c r="B224" s="1">
        <f t="shared" si="15"/>
        <v>96</v>
      </c>
      <c r="C224" s="1">
        <f t="shared" si="15"/>
        <v>13.2</v>
      </c>
      <c r="D224" s="4">
        <f t="shared" si="16"/>
        <v>1267.1999999999998</v>
      </c>
      <c r="E224" s="1">
        <v>0.5</v>
      </c>
      <c r="F224" s="1">
        <f t="shared" si="17"/>
        <v>633.59999999999991</v>
      </c>
    </row>
    <row r="225" spans="1:6" s="2" customFormat="1" ht="15" customHeight="1">
      <c r="A225" s="6" t="str">
        <f t="shared" si="14"/>
        <v>Marginal Direita - Estaca 986+16,00 A 999+07,00</v>
      </c>
      <c r="B225" s="1">
        <f t="shared" si="15"/>
        <v>251</v>
      </c>
      <c r="C225" s="1">
        <f t="shared" si="15"/>
        <v>11.5</v>
      </c>
      <c r="D225" s="4">
        <f t="shared" si="16"/>
        <v>2886.5</v>
      </c>
      <c r="E225" s="1">
        <v>0.5</v>
      </c>
      <c r="F225" s="1">
        <f t="shared" si="17"/>
        <v>1443.25</v>
      </c>
    </row>
    <row r="226" spans="1:6" s="2" customFormat="1" ht="15" customHeight="1">
      <c r="A226" s="6" t="str">
        <f t="shared" si="14"/>
        <v>Marginal Direita - Estaca 999+07,00 A 1002+00,00</v>
      </c>
      <c r="B226" s="1">
        <f t="shared" si="15"/>
        <v>53</v>
      </c>
      <c r="C226" s="1">
        <f t="shared" si="15"/>
        <v>12.72</v>
      </c>
      <c r="D226" s="4">
        <f t="shared" si="16"/>
        <v>674.16000000000008</v>
      </c>
      <c r="E226" s="1">
        <v>0.5</v>
      </c>
      <c r="F226" s="1">
        <f t="shared" si="17"/>
        <v>337.08000000000004</v>
      </c>
    </row>
    <row r="227" spans="1:6" s="2" customFormat="1" ht="15" customHeight="1">
      <c r="A227" s="6" t="str">
        <f t="shared" si="14"/>
        <v>Marginal Direita - Estaca 1002+00,00 A 1014+00,00</v>
      </c>
      <c r="B227" s="1">
        <f t="shared" si="15"/>
        <v>240</v>
      </c>
      <c r="C227" s="1">
        <f t="shared" si="15"/>
        <v>8</v>
      </c>
      <c r="D227" s="4">
        <f>C227*B227</f>
        <v>1920</v>
      </c>
      <c r="E227" s="1">
        <v>0.5</v>
      </c>
      <c r="F227" s="1">
        <f>D227*E227</f>
        <v>960</v>
      </c>
    </row>
    <row r="228" spans="1:6" s="2" customFormat="1" ht="15" customHeight="1">
      <c r="A228" s="6" t="str">
        <f t="shared" si="14"/>
        <v>Marginal Direita - Estaca 1014+00,00 A 1020+00,00</v>
      </c>
      <c r="B228" s="1">
        <f t="shared" si="15"/>
        <v>120</v>
      </c>
      <c r="C228" s="1">
        <f t="shared" si="15"/>
        <v>12.6</v>
      </c>
      <c r="D228" s="4">
        <f>C228*B228</f>
        <v>1512</v>
      </c>
      <c r="E228" s="1">
        <v>0.5</v>
      </c>
      <c r="F228" s="1">
        <f>D228*E228</f>
        <v>756</v>
      </c>
    </row>
    <row r="229" spans="1:6" s="2" customFormat="1" ht="15" customHeight="1">
      <c r="A229" s="6" t="str">
        <f t="shared" si="14"/>
        <v>Marginal Direita - Estaca 1020+00,00 A 1028+00,00</v>
      </c>
      <c r="B229" s="1">
        <f t="shared" ref="B229:C231" si="18">B206</f>
        <v>160</v>
      </c>
      <c r="C229" s="1">
        <f t="shared" si="18"/>
        <v>11.5</v>
      </c>
      <c r="D229" s="4">
        <f>C229*B229</f>
        <v>1840</v>
      </c>
      <c r="E229" s="1">
        <v>0.5</v>
      </c>
      <c r="F229" s="1">
        <f>D229*E229</f>
        <v>920</v>
      </c>
    </row>
    <row r="230" spans="1:6" s="2" customFormat="1" ht="15" customHeight="1">
      <c r="A230" s="6" t="str">
        <f t="shared" si="14"/>
        <v>Marginal Direita - Estaca 1028+00,00 A 1035+00,00</v>
      </c>
      <c r="B230" s="1">
        <f t="shared" si="18"/>
        <v>140</v>
      </c>
      <c r="C230" s="1">
        <f t="shared" si="18"/>
        <v>10.6</v>
      </c>
      <c r="D230" s="4">
        <f>C230*B230</f>
        <v>1484</v>
      </c>
      <c r="E230" s="1">
        <v>0.5</v>
      </c>
      <c r="F230" s="1">
        <f>D230*E230</f>
        <v>742</v>
      </c>
    </row>
    <row r="231" spans="1:6" s="2" customFormat="1" ht="15" customHeight="1">
      <c r="A231" s="6" t="str">
        <f t="shared" si="14"/>
        <v>Ramo 200 - Estaca 201+7,00 A 218+18,43</v>
      </c>
      <c r="B231" s="1">
        <f t="shared" si="18"/>
        <v>351.43</v>
      </c>
      <c r="C231" s="1">
        <f t="shared" si="18"/>
        <v>8</v>
      </c>
      <c r="D231" s="4">
        <f>C231*B231</f>
        <v>2811.44</v>
      </c>
      <c r="E231" s="1">
        <v>0.5</v>
      </c>
      <c r="F231" s="1">
        <f>D231*E231</f>
        <v>1405.72</v>
      </c>
    </row>
    <row r="232" spans="1:6" s="2" customFormat="1" ht="15" customHeight="1">
      <c r="A232" s="66" t="s">
        <v>6</v>
      </c>
      <c r="B232" s="67"/>
      <c r="C232" s="67"/>
      <c r="D232" s="67"/>
      <c r="E232" s="68"/>
      <c r="F232" s="11">
        <f>SUM(F215:F231)</f>
        <v>14899.3238</v>
      </c>
    </row>
    <row r="233" spans="1:6" s="2" customFormat="1" ht="15" customHeight="1">
      <c r="A233" s="66" t="s">
        <v>168</v>
      </c>
      <c r="B233" s="67"/>
      <c r="C233" s="67"/>
      <c r="D233" s="67"/>
      <c r="E233" s="68"/>
      <c r="F233" s="11">
        <f>F232*0.7</f>
        <v>10429.52666</v>
      </c>
    </row>
    <row r="234" spans="1:6" s="2" customFormat="1" ht="15" customHeight="1">
      <c r="A234" s="66" t="s">
        <v>169</v>
      </c>
      <c r="B234" s="67"/>
      <c r="C234" s="67"/>
      <c r="D234" s="67"/>
      <c r="E234" s="68"/>
      <c r="F234" s="11">
        <f>F232*0.3</f>
        <v>4469.7971399999997</v>
      </c>
    </row>
    <row r="235" spans="1:6" ht="7.5" customHeight="1"/>
    <row r="236" spans="1:6" s="2" customFormat="1" ht="20.100000000000001" customHeight="1">
      <c r="A236" s="45" t="s">
        <v>25</v>
      </c>
      <c r="B236" s="46"/>
      <c r="C236" s="46"/>
      <c r="D236" s="46"/>
      <c r="E236" s="46"/>
      <c r="F236" s="47"/>
    </row>
    <row r="237" spans="1:6" s="2" customFormat="1" ht="39.950000000000003" customHeight="1">
      <c r="A237" s="16" t="s">
        <v>13</v>
      </c>
      <c r="B237" s="7" t="s">
        <v>3</v>
      </c>
      <c r="C237" s="7" t="s">
        <v>4</v>
      </c>
      <c r="D237" s="7" t="s">
        <v>0</v>
      </c>
      <c r="E237" s="7" t="s">
        <v>1</v>
      </c>
      <c r="F237" s="7" t="s">
        <v>2</v>
      </c>
    </row>
    <row r="238" spans="1:6" s="2" customFormat="1" ht="15" customHeight="1">
      <c r="A238" s="6" t="str">
        <f t="shared" ref="A238:C251" si="19">A215</f>
        <v>Marginal Direita - Estaca 895+14,52 A 900+15,00</v>
      </c>
      <c r="B238" s="1">
        <f t="shared" si="19"/>
        <v>100.48</v>
      </c>
      <c r="C238" s="1">
        <f t="shared" si="19"/>
        <v>4.37</v>
      </c>
      <c r="D238" s="4">
        <f>C238*B238</f>
        <v>439.0976</v>
      </c>
      <c r="E238" s="1">
        <v>0.3</v>
      </c>
      <c r="F238" s="1">
        <f>D238*E238</f>
        <v>131.72927999999999</v>
      </c>
    </row>
    <row r="239" spans="1:6" s="2" customFormat="1" ht="15" customHeight="1">
      <c r="A239" s="6" t="str">
        <f t="shared" si="19"/>
        <v>Marginal Direita - Estaca 900+15,00 A 912+15,00</v>
      </c>
      <c r="B239" s="1">
        <f t="shared" si="19"/>
        <v>240</v>
      </c>
      <c r="C239" s="1">
        <f t="shared" si="19"/>
        <v>4.3499999999999996</v>
      </c>
      <c r="D239" s="4">
        <f t="shared" ref="D239:D249" si="20">C239*B239</f>
        <v>1044</v>
      </c>
      <c r="E239" s="1">
        <v>0.3</v>
      </c>
      <c r="F239" s="1">
        <f t="shared" ref="F239:F249" si="21">D239*E239</f>
        <v>313.2</v>
      </c>
    </row>
    <row r="240" spans="1:6" s="2" customFormat="1" ht="15" customHeight="1">
      <c r="A240" s="6" t="str">
        <f t="shared" si="19"/>
        <v>Marginal Direita - Estaca 912+15,00 A 917+05,00</v>
      </c>
      <c r="B240" s="1">
        <f t="shared" si="19"/>
        <v>90</v>
      </c>
      <c r="C240" s="1">
        <f t="shared" si="19"/>
        <v>14.45</v>
      </c>
      <c r="D240" s="4">
        <f t="shared" si="20"/>
        <v>1300.5</v>
      </c>
      <c r="E240" s="1">
        <v>0.3</v>
      </c>
      <c r="F240" s="1">
        <f t="shared" si="21"/>
        <v>390.15</v>
      </c>
    </row>
    <row r="241" spans="1:6" s="2" customFormat="1" ht="15" customHeight="1">
      <c r="A241" s="6" t="str">
        <f t="shared" si="19"/>
        <v>Marginal Direita - Estaca 917+05,00 A 930+15,00</v>
      </c>
      <c r="B241" s="1">
        <f t="shared" si="19"/>
        <v>250</v>
      </c>
      <c r="C241" s="1">
        <f t="shared" si="19"/>
        <v>11.5</v>
      </c>
      <c r="D241" s="4">
        <f t="shared" si="20"/>
        <v>2875</v>
      </c>
      <c r="E241" s="1">
        <v>0.3</v>
      </c>
      <c r="F241" s="1">
        <f t="shared" si="21"/>
        <v>862.5</v>
      </c>
    </row>
    <row r="242" spans="1:6" s="2" customFormat="1" ht="15" customHeight="1">
      <c r="A242" s="6" t="str">
        <f t="shared" si="19"/>
        <v>Marginal Direita - Estaca 930+15,00 A 935+00,00</v>
      </c>
      <c r="B242" s="1">
        <f t="shared" si="19"/>
        <v>95</v>
      </c>
      <c r="C242" s="1">
        <f t="shared" si="19"/>
        <v>13.45</v>
      </c>
      <c r="D242" s="4">
        <f t="shared" si="20"/>
        <v>1277.75</v>
      </c>
      <c r="E242" s="1">
        <v>0.3</v>
      </c>
      <c r="F242" s="1">
        <f t="shared" si="21"/>
        <v>383.32499999999999</v>
      </c>
    </row>
    <row r="243" spans="1:6" s="2" customFormat="1" ht="15" customHeight="1">
      <c r="A243" s="6" t="str">
        <f t="shared" si="19"/>
        <v>Marginal Direita - Estaca 935+00,00 A 958+00,00</v>
      </c>
      <c r="B243" s="1">
        <f t="shared" si="19"/>
        <v>460</v>
      </c>
      <c r="C243" s="1">
        <f t="shared" si="19"/>
        <v>11.5</v>
      </c>
      <c r="D243" s="4">
        <f t="shared" si="20"/>
        <v>5290</v>
      </c>
      <c r="E243" s="1">
        <v>0.3</v>
      </c>
      <c r="F243" s="1">
        <f t="shared" si="21"/>
        <v>1587</v>
      </c>
    </row>
    <row r="244" spans="1:6" s="2" customFormat="1" ht="15" customHeight="1">
      <c r="A244" s="6" t="str">
        <f t="shared" si="19"/>
        <v>Marginal Direita - Estaca 958+00,00 A 961+10,00</v>
      </c>
      <c r="B244" s="1">
        <f t="shared" si="19"/>
        <v>70</v>
      </c>
      <c r="C244" s="1">
        <f t="shared" si="19"/>
        <v>12.5</v>
      </c>
      <c r="D244" s="4">
        <f t="shared" si="20"/>
        <v>875</v>
      </c>
      <c r="E244" s="1">
        <v>0.3</v>
      </c>
      <c r="F244" s="1">
        <f t="shared" si="21"/>
        <v>262.5</v>
      </c>
    </row>
    <row r="245" spans="1:6" s="2" customFormat="1" ht="15" customHeight="1">
      <c r="A245" s="6" t="str">
        <f t="shared" si="19"/>
        <v>Marginal Direita - Estaca 961+10,00 A 964+12,00</v>
      </c>
      <c r="B245" s="1">
        <f t="shared" si="19"/>
        <v>62</v>
      </c>
      <c r="C245" s="1">
        <f t="shared" si="19"/>
        <v>7.1</v>
      </c>
      <c r="D245" s="4">
        <f t="shared" si="20"/>
        <v>440.2</v>
      </c>
      <c r="E245" s="1">
        <v>0.3</v>
      </c>
      <c r="F245" s="1">
        <f t="shared" si="21"/>
        <v>132.06</v>
      </c>
    </row>
    <row r="246" spans="1:6" s="2" customFormat="1" ht="15" customHeight="1">
      <c r="A246" s="6" t="str">
        <f t="shared" si="19"/>
        <v>Marginal Direita - Estaca 964+12,00 A 982+0,00</v>
      </c>
      <c r="B246" s="1">
        <f t="shared" si="19"/>
        <v>348</v>
      </c>
      <c r="C246" s="1">
        <f t="shared" si="19"/>
        <v>5.35</v>
      </c>
      <c r="D246" s="4">
        <f t="shared" si="20"/>
        <v>1861.8</v>
      </c>
      <c r="E246" s="1">
        <v>0.3</v>
      </c>
      <c r="F246" s="1">
        <f t="shared" si="21"/>
        <v>558.54</v>
      </c>
    </row>
    <row r="247" spans="1:6" s="2" customFormat="1" ht="15" customHeight="1">
      <c r="A247" s="6" t="str">
        <f t="shared" si="19"/>
        <v>Marginal Direita - Estaca 982+0,00 A 986+16,00</v>
      </c>
      <c r="B247" s="1">
        <f t="shared" si="19"/>
        <v>96</v>
      </c>
      <c r="C247" s="1">
        <f t="shared" si="19"/>
        <v>13.2</v>
      </c>
      <c r="D247" s="4">
        <f t="shared" si="20"/>
        <v>1267.1999999999998</v>
      </c>
      <c r="E247" s="1">
        <v>0.3</v>
      </c>
      <c r="F247" s="1">
        <f t="shared" si="21"/>
        <v>380.15999999999991</v>
      </c>
    </row>
    <row r="248" spans="1:6" s="2" customFormat="1" ht="15" customHeight="1">
      <c r="A248" s="6" t="str">
        <f t="shared" si="19"/>
        <v>Marginal Direita - Estaca 986+16,00 A 999+07,00</v>
      </c>
      <c r="B248" s="1">
        <f t="shared" si="19"/>
        <v>251</v>
      </c>
      <c r="C248" s="1">
        <f t="shared" si="19"/>
        <v>11.5</v>
      </c>
      <c r="D248" s="4">
        <f t="shared" si="20"/>
        <v>2886.5</v>
      </c>
      <c r="E248" s="1">
        <v>0.3</v>
      </c>
      <c r="F248" s="1">
        <f t="shared" si="21"/>
        <v>865.94999999999993</v>
      </c>
    </row>
    <row r="249" spans="1:6" s="2" customFormat="1" ht="15" customHeight="1">
      <c r="A249" s="6" t="str">
        <f t="shared" si="19"/>
        <v>Marginal Direita - Estaca 999+07,00 A 1002+00,00</v>
      </c>
      <c r="B249" s="1">
        <f t="shared" si="19"/>
        <v>53</v>
      </c>
      <c r="C249" s="1">
        <f t="shared" si="19"/>
        <v>12.72</v>
      </c>
      <c r="D249" s="4">
        <f t="shared" si="20"/>
        <v>674.16000000000008</v>
      </c>
      <c r="E249" s="1">
        <v>0.3</v>
      </c>
      <c r="F249" s="1">
        <f t="shared" si="21"/>
        <v>202.24800000000002</v>
      </c>
    </row>
    <row r="250" spans="1:6" s="2" customFormat="1" ht="15" customHeight="1">
      <c r="A250" s="6" t="str">
        <f t="shared" si="19"/>
        <v>Marginal Direita - Estaca 1002+00,00 A 1014+00,00</v>
      </c>
      <c r="B250" s="1">
        <f t="shared" si="19"/>
        <v>240</v>
      </c>
      <c r="C250" s="1">
        <f t="shared" si="19"/>
        <v>8</v>
      </c>
      <c r="D250" s="4">
        <f>C250*B250</f>
        <v>1920</v>
      </c>
      <c r="E250" s="1">
        <v>0.3</v>
      </c>
      <c r="F250" s="1">
        <f>D250*E250</f>
        <v>576</v>
      </c>
    </row>
    <row r="251" spans="1:6" s="2" customFormat="1" ht="15" customHeight="1">
      <c r="A251" s="6" t="str">
        <f t="shared" si="19"/>
        <v>Marginal Direita - Estaca 1014+00,00 A 1020+00,00</v>
      </c>
      <c r="B251" s="1">
        <f t="shared" si="19"/>
        <v>120</v>
      </c>
      <c r="C251" s="1">
        <f t="shared" si="19"/>
        <v>12.6</v>
      </c>
      <c r="D251" s="4">
        <f>C251*B251</f>
        <v>1512</v>
      </c>
      <c r="E251" s="1">
        <v>0.3</v>
      </c>
      <c r="F251" s="1">
        <f>D251*E251</f>
        <v>453.59999999999997</v>
      </c>
    </row>
    <row r="252" spans="1:6" s="2" customFormat="1" ht="15" customHeight="1">
      <c r="A252" s="6" t="str">
        <f t="shared" ref="A252:C254" si="22">A229</f>
        <v>Marginal Direita - Estaca 1020+00,00 A 1028+00,00</v>
      </c>
      <c r="B252" s="1">
        <f t="shared" si="22"/>
        <v>160</v>
      </c>
      <c r="C252" s="1">
        <f t="shared" si="22"/>
        <v>11.5</v>
      </c>
      <c r="D252" s="4">
        <f>C252*B252</f>
        <v>1840</v>
      </c>
      <c r="E252" s="1">
        <v>0.3</v>
      </c>
      <c r="F252" s="1">
        <f>D252*E252</f>
        <v>552</v>
      </c>
    </row>
    <row r="253" spans="1:6" s="2" customFormat="1" ht="15" customHeight="1">
      <c r="A253" s="6" t="str">
        <f t="shared" si="22"/>
        <v>Marginal Direita - Estaca 1028+00,00 A 1035+00,00</v>
      </c>
      <c r="B253" s="1">
        <f t="shared" si="22"/>
        <v>140</v>
      </c>
      <c r="C253" s="1">
        <f t="shared" si="22"/>
        <v>10.6</v>
      </c>
      <c r="D253" s="4">
        <f>C253*B253</f>
        <v>1484</v>
      </c>
      <c r="E253" s="1">
        <v>0.3</v>
      </c>
      <c r="F253" s="1">
        <f>D253*E253</f>
        <v>445.2</v>
      </c>
    </row>
    <row r="254" spans="1:6" s="2" customFormat="1" ht="15" customHeight="1">
      <c r="A254" s="6" t="str">
        <f t="shared" si="22"/>
        <v>Ramo 200 - Estaca 201+7,00 A 218+18,43</v>
      </c>
      <c r="B254" s="1">
        <f t="shared" si="22"/>
        <v>351.43</v>
      </c>
      <c r="C254" s="1">
        <f t="shared" si="22"/>
        <v>8</v>
      </c>
      <c r="D254" s="4">
        <f>C254*B254</f>
        <v>2811.44</v>
      </c>
      <c r="E254" s="1">
        <v>0.3</v>
      </c>
      <c r="F254" s="1">
        <f>D254*E254</f>
        <v>843.43200000000002</v>
      </c>
    </row>
    <row r="255" spans="1:6" s="2" customFormat="1" ht="15" customHeight="1">
      <c r="A255" s="66" t="s">
        <v>6</v>
      </c>
      <c r="B255" s="67"/>
      <c r="C255" s="67"/>
      <c r="D255" s="67"/>
      <c r="E255" s="68"/>
      <c r="F255" s="11">
        <f>SUM(F238:F254)</f>
        <v>8939.5942799999993</v>
      </c>
    </row>
    <row r="256" spans="1:6" s="2" customFormat="1" ht="15" customHeight="1">
      <c r="A256" s="66" t="s">
        <v>170</v>
      </c>
      <c r="B256" s="67"/>
      <c r="C256" s="67"/>
      <c r="D256" s="67"/>
      <c r="E256" s="68"/>
      <c r="F256" s="11">
        <f>F255*0.9</f>
        <v>8045.6348519999992</v>
      </c>
    </row>
    <row r="257" spans="1:6" s="2" customFormat="1" ht="15" customHeight="1">
      <c r="A257" s="66" t="s">
        <v>171</v>
      </c>
      <c r="B257" s="67"/>
      <c r="C257" s="67"/>
      <c r="D257" s="67"/>
      <c r="E257" s="68"/>
      <c r="F257" s="11">
        <f>F255*0.1</f>
        <v>893.959428</v>
      </c>
    </row>
    <row r="258" spans="1:6" ht="7.5" customHeight="1"/>
    <row r="259" spans="1:6" s="2" customFormat="1" ht="20.100000000000001" customHeight="1">
      <c r="A259" s="45" t="s">
        <v>27</v>
      </c>
      <c r="B259" s="46"/>
      <c r="C259" s="46"/>
      <c r="D259" s="46"/>
      <c r="E259" s="46"/>
      <c r="F259" s="47"/>
    </row>
    <row r="260" spans="1:6" s="2" customFormat="1" ht="37.5" customHeight="1">
      <c r="A260" s="48" t="s">
        <v>13</v>
      </c>
      <c r="B260" s="49"/>
      <c r="C260" s="50"/>
      <c r="D260" s="7" t="s">
        <v>3</v>
      </c>
      <c r="E260" s="7" t="s">
        <v>4</v>
      </c>
      <c r="F260" s="7" t="s">
        <v>0</v>
      </c>
    </row>
    <row r="261" spans="1:6" s="2" customFormat="1" ht="15" customHeight="1">
      <c r="A261" s="69" t="str">
        <f t="shared" ref="A261:A277" si="23">A238</f>
        <v>Marginal Direita - Estaca 895+14,52 A 900+15,00</v>
      </c>
      <c r="B261" s="70"/>
      <c r="C261" s="71"/>
      <c r="D261" s="10">
        <f t="shared" ref="D261:D277" si="24">B238</f>
        <v>100.48</v>
      </c>
      <c r="E261" s="10">
        <f t="shared" ref="E261:E277" si="25">C238</f>
        <v>4.37</v>
      </c>
      <c r="F261" s="1">
        <f t="shared" ref="F261:F266" si="26">D261*E261</f>
        <v>439.0976</v>
      </c>
    </row>
    <row r="262" spans="1:6" s="2" customFormat="1" ht="15" customHeight="1">
      <c r="A262" s="69" t="str">
        <f t="shared" si="23"/>
        <v>Marginal Direita - Estaca 900+15,00 A 912+15,00</v>
      </c>
      <c r="B262" s="70"/>
      <c r="C262" s="71"/>
      <c r="D262" s="10">
        <f t="shared" si="24"/>
        <v>240</v>
      </c>
      <c r="E262" s="10">
        <f t="shared" si="25"/>
        <v>4.3499999999999996</v>
      </c>
      <c r="F262" s="1">
        <f t="shared" si="26"/>
        <v>1044</v>
      </c>
    </row>
    <row r="263" spans="1:6" s="2" customFormat="1" ht="15" customHeight="1">
      <c r="A263" s="69" t="str">
        <f t="shared" si="23"/>
        <v>Marginal Direita - Estaca 912+15,00 A 917+05,00</v>
      </c>
      <c r="B263" s="70"/>
      <c r="C263" s="71"/>
      <c r="D263" s="10">
        <f t="shared" si="24"/>
        <v>90</v>
      </c>
      <c r="E263" s="10">
        <f t="shared" si="25"/>
        <v>14.45</v>
      </c>
      <c r="F263" s="1">
        <f t="shared" si="26"/>
        <v>1300.5</v>
      </c>
    </row>
    <row r="264" spans="1:6" s="2" customFormat="1" ht="15" customHeight="1">
      <c r="A264" s="69" t="str">
        <f t="shared" si="23"/>
        <v>Marginal Direita - Estaca 917+05,00 A 930+15,00</v>
      </c>
      <c r="B264" s="70"/>
      <c r="C264" s="71"/>
      <c r="D264" s="10">
        <f t="shared" si="24"/>
        <v>250</v>
      </c>
      <c r="E264" s="10">
        <f t="shared" si="25"/>
        <v>11.5</v>
      </c>
      <c r="F264" s="1">
        <f t="shared" si="26"/>
        <v>2875</v>
      </c>
    </row>
    <row r="265" spans="1:6" s="2" customFormat="1" ht="15" customHeight="1">
      <c r="A265" s="69" t="str">
        <f t="shared" si="23"/>
        <v>Marginal Direita - Estaca 930+15,00 A 935+00,00</v>
      </c>
      <c r="B265" s="70"/>
      <c r="C265" s="71"/>
      <c r="D265" s="10">
        <f t="shared" si="24"/>
        <v>95</v>
      </c>
      <c r="E265" s="10">
        <f t="shared" si="25"/>
        <v>13.45</v>
      </c>
      <c r="F265" s="1">
        <f t="shared" si="26"/>
        <v>1277.75</v>
      </c>
    </row>
    <row r="266" spans="1:6" s="2" customFormat="1" ht="15" customHeight="1">
      <c r="A266" s="69" t="str">
        <f t="shared" si="23"/>
        <v>Marginal Direita - Estaca 935+00,00 A 958+00,00</v>
      </c>
      <c r="B266" s="70"/>
      <c r="C266" s="71"/>
      <c r="D266" s="10">
        <f t="shared" si="24"/>
        <v>460</v>
      </c>
      <c r="E266" s="10">
        <f t="shared" si="25"/>
        <v>11.5</v>
      </c>
      <c r="F266" s="1">
        <f t="shared" si="26"/>
        <v>5290</v>
      </c>
    </row>
    <row r="267" spans="1:6" s="2" customFormat="1" ht="15" customHeight="1">
      <c r="A267" s="69" t="str">
        <f t="shared" si="23"/>
        <v>Marginal Direita - Estaca 958+00,00 A 961+10,00</v>
      </c>
      <c r="B267" s="70"/>
      <c r="C267" s="71"/>
      <c r="D267" s="10">
        <f t="shared" si="24"/>
        <v>70</v>
      </c>
      <c r="E267" s="10">
        <f t="shared" si="25"/>
        <v>12.5</v>
      </c>
      <c r="F267" s="1">
        <f t="shared" ref="F267:F277" si="27">D267*E267</f>
        <v>875</v>
      </c>
    </row>
    <row r="268" spans="1:6" s="2" customFormat="1" ht="15" customHeight="1">
      <c r="A268" s="69" t="str">
        <f t="shared" si="23"/>
        <v>Marginal Direita - Estaca 961+10,00 A 964+12,00</v>
      </c>
      <c r="B268" s="70"/>
      <c r="C268" s="71"/>
      <c r="D268" s="10">
        <f t="shared" si="24"/>
        <v>62</v>
      </c>
      <c r="E268" s="10">
        <f t="shared" si="25"/>
        <v>7.1</v>
      </c>
      <c r="F268" s="1">
        <f t="shared" si="27"/>
        <v>440.2</v>
      </c>
    </row>
    <row r="269" spans="1:6" s="2" customFormat="1" ht="15" customHeight="1">
      <c r="A269" s="69" t="str">
        <f t="shared" si="23"/>
        <v>Marginal Direita - Estaca 964+12,00 A 982+0,00</v>
      </c>
      <c r="B269" s="70"/>
      <c r="C269" s="71"/>
      <c r="D269" s="10">
        <f t="shared" si="24"/>
        <v>348</v>
      </c>
      <c r="E269" s="10">
        <f t="shared" si="25"/>
        <v>5.35</v>
      </c>
      <c r="F269" s="1">
        <f t="shared" si="27"/>
        <v>1861.8</v>
      </c>
    </row>
    <row r="270" spans="1:6" s="2" customFormat="1" ht="15" customHeight="1">
      <c r="A270" s="69" t="str">
        <f t="shared" si="23"/>
        <v>Marginal Direita - Estaca 982+0,00 A 986+16,00</v>
      </c>
      <c r="B270" s="70"/>
      <c r="C270" s="71"/>
      <c r="D270" s="10">
        <f t="shared" si="24"/>
        <v>96</v>
      </c>
      <c r="E270" s="10">
        <f t="shared" si="25"/>
        <v>13.2</v>
      </c>
      <c r="F270" s="1">
        <f t="shared" si="27"/>
        <v>1267.1999999999998</v>
      </c>
    </row>
    <row r="271" spans="1:6" s="2" customFormat="1" ht="15" customHeight="1">
      <c r="A271" s="69" t="str">
        <f t="shared" si="23"/>
        <v>Marginal Direita - Estaca 986+16,00 A 999+07,00</v>
      </c>
      <c r="B271" s="70"/>
      <c r="C271" s="71"/>
      <c r="D271" s="10">
        <f t="shared" si="24"/>
        <v>251</v>
      </c>
      <c r="E271" s="10">
        <f t="shared" si="25"/>
        <v>11.5</v>
      </c>
      <c r="F271" s="1">
        <f t="shared" si="27"/>
        <v>2886.5</v>
      </c>
    </row>
    <row r="272" spans="1:6" s="2" customFormat="1" ht="15" customHeight="1">
      <c r="A272" s="69" t="str">
        <f t="shared" si="23"/>
        <v>Marginal Direita - Estaca 999+07,00 A 1002+00,00</v>
      </c>
      <c r="B272" s="70"/>
      <c r="C272" s="71"/>
      <c r="D272" s="10">
        <f t="shared" si="24"/>
        <v>53</v>
      </c>
      <c r="E272" s="10">
        <f t="shared" si="25"/>
        <v>12.72</v>
      </c>
      <c r="F272" s="1">
        <f t="shared" si="27"/>
        <v>674.16000000000008</v>
      </c>
    </row>
    <row r="273" spans="1:6" s="2" customFormat="1" ht="15" customHeight="1">
      <c r="A273" s="69" t="str">
        <f t="shared" si="23"/>
        <v>Marginal Direita - Estaca 1002+00,00 A 1014+00,00</v>
      </c>
      <c r="B273" s="70"/>
      <c r="C273" s="71"/>
      <c r="D273" s="10">
        <f t="shared" si="24"/>
        <v>240</v>
      </c>
      <c r="E273" s="10">
        <f t="shared" si="25"/>
        <v>8</v>
      </c>
      <c r="F273" s="1">
        <f t="shared" si="27"/>
        <v>1920</v>
      </c>
    </row>
    <row r="274" spans="1:6" s="2" customFormat="1" ht="15" customHeight="1">
      <c r="A274" s="69" t="str">
        <f t="shared" si="23"/>
        <v>Marginal Direita - Estaca 1014+00,00 A 1020+00,00</v>
      </c>
      <c r="B274" s="70"/>
      <c r="C274" s="71"/>
      <c r="D274" s="10">
        <f t="shared" si="24"/>
        <v>120</v>
      </c>
      <c r="E274" s="10">
        <f t="shared" si="25"/>
        <v>12.6</v>
      </c>
      <c r="F274" s="1">
        <f t="shared" si="27"/>
        <v>1512</v>
      </c>
    </row>
    <row r="275" spans="1:6" s="2" customFormat="1" ht="15" customHeight="1">
      <c r="A275" s="69" t="str">
        <f t="shared" si="23"/>
        <v>Marginal Direita - Estaca 1020+00,00 A 1028+00,00</v>
      </c>
      <c r="B275" s="70"/>
      <c r="C275" s="71"/>
      <c r="D275" s="10">
        <f t="shared" si="24"/>
        <v>160</v>
      </c>
      <c r="E275" s="10">
        <f t="shared" si="25"/>
        <v>11.5</v>
      </c>
      <c r="F275" s="1">
        <f t="shared" si="27"/>
        <v>1840</v>
      </c>
    </row>
    <row r="276" spans="1:6" s="2" customFormat="1" ht="15" customHeight="1">
      <c r="A276" s="69" t="str">
        <f t="shared" si="23"/>
        <v>Marginal Direita - Estaca 1028+00,00 A 1035+00,00</v>
      </c>
      <c r="B276" s="70"/>
      <c r="C276" s="71"/>
      <c r="D276" s="10">
        <f t="shared" si="24"/>
        <v>140</v>
      </c>
      <c r="E276" s="10">
        <f t="shared" si="25"/>
        <v>10.6</v>
      </c>
      <c r="F276" s="1">
        <f>D276*E276</f>
        <v>1484</v>
      </c>
    </row>
    <row r="277" spans="1:6" s="2" customFormat="1" ht="15" customHeight="1">
      <c r="A277" s="69" t="str">
        <f t="shared" si="23"/>
        <v>Ramo 200 - Estaca 201+7,00 A 218+18,43</v>
      </c>
      <c r="B277" s="70"/>
      <c r="C277" s="71"/>
      <c r="D277" s="10">
        <f t="shared" si="24"/>
        <v>351.43</v>
      </c>
      <c r="E277" s="10">
        <f t="shared" si="25"/>
        <v>8</v>
      </c>
      <c r="F277" s="1">
        <f t="shared" si="27"/>
        <v>2811.44</v>
      </c>
    </row>
    <row r="278" spans="1:6" s="2" customFormat="1" ht="15" customHeight="1">
      <c r="A278" s="66" t="s">
        <v>6</v>
      </c>
      <c r="B278" s="67"/>
      <c r="C278" s="67"/>
      <c r="D278" s="67"/>
      <c r="E278" s="68"/>
      <c r="F278" s="11">
        <f>SUM(F261:F277)</f>
        <v>29798.6476</v>
      </c>
    </row>
    <row r="279" spans="1:6" ht="7.5" customHeight="1"/>
    <row r="280" spans="1:6" s="2" customFormat="1" ht="20.100000000000001" customHeight="1">
      <c r="A280" s="45" t="s">
        <v>26</v>
      </c>
      <c r="B280" s="46"/>
      <c r="C280" s="46"/>
      <c r="D280" s="46"/>
      <c r="E280" s="46"/>
      <c r="F280" s="47"/>
    </row>
    <row r="281" spans="1:6" s="2" customFormat="1" ht="39.950000000000003" customHeight="1">
      <c r="A281" s="16" t="s">
        <v>13</v>
      </c>
      <c r="B281" s="7" t="s">
        <v>3</v>
      </c>
      <c r="C281" s="7" t="s">
        <v>4</v>
      </c>
      <c r="D281" s="7" t="s">
        <v>0</v>
      </c>
      <c r="E281" s="7" t="s">
        <v>1</v>
      </c>
      <c r="F281" s="7" t="s">
        <v>2</v>
      </c>
    </row>
    <row r="282" spans="1:6" s="2" customFormat="1" ht="15" customHeight="1">
      <c r="A282" s="6" t="str">
        <f t="shared" ref="A282:A298" si="28">A261</f>
        <v>Marginal Direita - Estaca 895+14,52 A 900+15,00</v>
      </c>
      <c r="B282" s="1">
        <f t="shared" ref="B282:B298" si="29">D261</f>
        <v>100.48</v>
      </c>
      <c r="C282" s="1">
        <f t="shared" ref="C282:C298" si="30">E261</f>
        <v>4.37</v>
      </c>
      <c r="D282" s="4">
        <f>C282*B282</f>
        <v>439.0976</v>
      </c>
      <c r="E282" s="1">
        <v>0.15</v>
      </c>
      <c r="F282" s="1">
        <f>D282*E282</f>
        <v>65.864639999999994</v>
      </c>
    </row>
    <row r="283" spans="1:6" s="2" customFormat="1" ht="15" customHeight="1">
      <c r="A283" s="6" t="str">
        <f t="shared" si="28"/>
        <v>Marginal Direita - Estaca 900+15,00 A 912+15,00</v>
      </c>
      <c r="B283" s="1">
        <f t="shared" si="29"/>
        <v>240</v>
      </c>
      <c r="C283" s="1">
        <f t="shared" si="30"/>
        <v>4.3499999999999996</v>
      </c>
      <c r="D283" s="4">
        <f t="shared" ref="D283:D293" si="31">C283*B283</f>
        <v>1044</v>
      </c>
      <c r="E283" s="1">
        <v>0.15</v>
      </c>
      <c r="F283" s="1">
        <f t="shared" ref="F283:F293" si="32">D283*E283</f>
        <v>156.6</v>
      </c>
    </row>
    <row r="284" spans="1:6" s="2" customFormat="1" ht="15" customHeight="1">
      <c r="A284" s="6" t="str">
        <f t="shared" si="28"/>
        <v>Marginal Direita - Estaca 912+15,00 A 917+05,00</v>
      </c>
      <c r="B284" s="1">
        <f t="shared" si="29"/>
        <v>90</v>
      </c>
      <c r="C284" s="1">
        <f t="shared" si="30"/>
        <v>14.45</v>
      </c>
      <c r="D284" s="4">
        <f t="shared" si="31"/>
        <v>1300.5</v>
      </c>
      <c r="E284" s="1">
        <v>0.15</v>
      </c>
      <c r="F284" s="1">
        <f t="shared" si="32"/>
        <v>195.07499999999999</v>
      </c>
    </row>
    <row r="285" spans="1:6" s="2" customFormat="1" ht="15" customHeight="1">
      <c r="A285" s="6" t="str">
        <f t="shared" si="28"/>
        <v>Marginal Direita - Estaca 917+05,00 A 930+15,00</v>
      </c>
      <c r="B285" s="1">
        <f t="shared" si="29"/>
        <v>250</v>
      </c>
      <c r="C285" s="1">
        <f t="shared" si="30"/>
        <v>11.5</v>
      </c>
      <c r="D285" s="4">
        <f t="shared" si="31"/>
        <v>2875</v>
      </c>
      <c r="E285" s="1">
        <v>0.15</v>
      </c>
      <c r="F285" s="1">
        <f t="shared" si="32"/>
        <v>431.25</v>
      </c>
    </row>
    <row r="286" spans="1:6" s="2" customFormat="1" ht="15" customHeight="1">
      <c r="A286" s="6" t="str">
        <f t="shared" si="28"/>
        <v>Marginal Direita - Estaca 930+15,00 A 935+00,00</v>
      </c>
      <c r="B286" s="1">
        <f t="shared" si="29"/>
        <v>95</v>
      </c>
      <c r="C286" s="1">
        <f t="shared" si="30"/>
        <v>13.45</v>
      </c>
      <c r="D286" s="4">
        <f t="shared" si="31"/>
        <v>1277.75</v>
      </c>
      <c r="E286" s="1">
        <v>0.15</v>
      </c>
      <c r="F286" s="1">
        <f t="shared" si="32"/>
        <v>191.66249999999999</v>
      </c>
    </row>
    <row r="287" spans="1:6" s="2" customFormat="1" ht="15" customHeight="1">
      <c r="A287" s="6" t="str">
        <f t="shared" si="28"/>
        <v>Marginal Direita - Estaca 935+00,00 A 958+00,00</v>
      </c>
      <c r="B287" s="1">
        <f t="shared" si="29"/>
        <v>460</v>
      </c>
      <c r="C287" s="1">
        <f t="shared" si="30"/>
        <v>11.5</v>
      </c>
      <c r="D287" s="4">
        <f t="shared" si="31"/>
        <v>5290</v>
      </c>
      <c r="E287" s="1">
        <v>0.15</v>
      </c>
      <c r="F287" s="1">
        <f t="shared" si="32"/>
        <v>793.5</v>
      </c>
    </row>
    <row r="288" spans="1:6" s="2" customFormat="1" ht="15" customHeight="1">
      <c r="A288" s="6" t="str">
        <f t="shared" si="28"/>
        <v>Marginal Direita - Estaca 958+00,00 A 961+10,00</v>
      </c>
      <c r="B288" s="1">
        <f t="shared" si="29"/>
        <v>70</v>
      </c>
      <c r="C288" s="1">
        <f t="shared" si="30"/>
        <v>12.5</v>
      </c>
      <c r="D288" s="4">
        <f t="shared" si="31"/>
        <v>875</v>
      </c>
      <c r="E288" s="1">
        <v>0.15</v>
      </c>
      <c r="F288" s="1">
        <f t="shared" si="32"/>
        <v>131.25</v>
      </c>
    </row>
    <row r="289" spans="1:6" s="2" customFormat="1" ht="15" customHeight="1">
      <c r="A289" s="6" t="str">
        <f t="shared" si="28"/>
        <v>Marginal Direita - Estaca 961+10,00 A 964+12,00</v>
      </c>
      <c r="B289" s="1">
        <f t="shared" si="29"/>
        <v>62</v>
      </c>
      <c r="C289" s="1">
        <f t="shared" si="30"/>
        <v>7.1</v>
      </c>
      <c r="D289" s="4">
        <f t="shared" si="31"/>
        <v>440.2</v>
      </c>
      <c r="E289" s="1">
        <v>0.15</v>
      </c>
      <c r="F289" s="1">
        <f t="shared" si="32"/>
        <v>66.03</v>
      </c>
    </row>
    <row r="290" spans="1:6" s="2" customFormat="1" ht="15" customHeight="1">
      <c r="A290" s="6" t="str">
        <f t="shared" si="28"/>
        <v>Marginal Direita - Estaca 964+12,00 A 982+0,00</v>
      </c>
      <c r="B290" s="1">
        <f t="shared" si="29"/>
        <v>348</v>
      </c>
      <c r="C290" s="1">
        <f t="shared" si="30"/>
        <v>5.35</v>
      </c>
      <c r="D290" s="4">
        <f t="shared" si="31"/>
        <v>1861.8</v>
      </c>
      <c r="E290" s="1">
        <v>0.15</v>
      </c>
      <c r="F290" s="1">
        <f t="shared" si="32"/>
        <v>279.27</v>
      </c>
    </row>
    <row r="291" spans="1:6" s="2" customFormat="1" ht="15" customHeight="1">
      <c r="A291" s="6" t="str">
        <f t="shared" si="28"/>
        <v>Marginal Direita - Estaca 982+0,00 A 986+16,00</v>
      </c>
      <c r="B291" s="1">
        <f t="shared" si="29"/>
        <v>96</v>
      </c>
      <c r="C291" s="1">
        <f t="shared" si="30"/>
        <v>13.2</v>
      </c>
      <c r="D291" s="4">
        <f t="shared" si="31"/>
        <v>1267.1999999999998</v>
      </c>
      <c r="E291" s="1">
        <v>0.15</v>
      </c>
      <c r="F291" s="1">
        <f t="shared" si="32"/>
        <v>190.07999999999996</v>
      </c>
    </row>
    <row r="292" spans="1:6" s="2" customFormat="1" ht="15" customHeight="1">
      <c r="A292" s="6" t="str">
        <f t="shared" si="28"/>
        <v>Marginal Direita - Estaca 986+16,00 A 999+07,00</v>
      </c>
      <c r="B292" s="1">
        <f t="shared" si="29"/>
        <v>251</v>
      </c>
      <c r="C292" s="1">
        <f t="shared" si="30"/>
        <v>11.5</v>
      </c>
      <c r="D292" s="4">
        <f t="shared" si="31"/>
        <v>2886.5</v>
      </c>
      <c r="E292" s="1">
        <v>0.15</v>
      </c>
      <c r="F292" s="1">
        <f t="shared" si="32"/>
        <v>432.97499999999997</v>
      </c>
    </row>
    <row r="293" spans="1:6" s="2" customFormat="1" ht="15" customHeight="1">
      <c r="A293" s="6" t="str">
        <f t="shared" si="28"/>
        <v>Marginal Direita - Estaca 999+07,00 A 1002+00,00</v>
      </c>
      <c r="B293" s="1">
        <f t="shared" si="29"/>
        <v>53</v>
      </c>
      <c r="C293" s="1">
        <f t="shared" si="30"/>
        <v>12.72</v>
      </c>
      <c r="D293" s="4">
        <f t="shared" si="31"/>
        <v>674.16000000000008</v>
      </c>
      <c r="E293" s="1">
        <v>0.15</v>
      </c>
      <c r="F293" s="1">
        <f t="shared" si="32"/>
        <v>101.12400000000001</v>
      </c>
    </row>
    <row r="294" spans="1:6" s="2" customFormat="1" ht="15" customHeight="1">
      <c r="A294" s="6" t="str">
        <f t="shared" si="28"/>
        <v>Marginal Direita - Estaca 1002+00,00 A 1014+00,00</v>
      </c>
      <c r="B294" s="1">
        <f t="shared" si="29"/>
        <v>240</v>
      </c>
      <c r="C294" s="1">
        <f t="shared" si="30"/>
        <v>8</v>
      </c>
      <c r="D294" s="4">
        <f>C294*B294</f>
        <v>1920</v>
      </c>
      <c r="E294" s="1">
        <v>0.15</v>
      </c>
      <c r="F294" s="1">
        <f>D294*E294</f>
        <v>288</v>
      </c>
    </row>
    <row r="295" spans="1:6" s="2" customFormat="1" ht="15" customHeight="1">
      <c r="A295" s="6" t="str">
        <f t="shared" si="28"/>
        <v>Marginal Direita - Estaca 1014+00,00 A 1020+00,00</v>
      </c>
      <c r="B295" s="1">
        <f t="shared" si="29"/>
        <v>120</v>
      </c>
      <c r="C295" s="1">
        <f t="shared" si="30"/>
        <v>12.6</v>
      </c>
      <c r="D295" s="4">
        <f>C295*B295</f>
        <v>1512</v>
      </c>
      <c r="E295" s="1">
        <v>0.15</v>
      </c>
      <c r="F295" s="1">
        <f>D295*E295</f>
        <v>226.79999999999998</v>
      </c>
    </row>
    <row r="296" spans="1:6" s="2" customFormat="1" ht="15" customHeight="1">
      <c r="A296" s="6" t="str">
        <f t="shared" si="28"/>
        <v>Marginal Direita - Estaca 1020+00,00 A 1028+00,00</v>
      </c>
      <c r="B296" s="1">
        <f t="shared" si="29"/>
        <v>160</v>
      </c>
      <c r="C296" s="1">
        <f t="shared" si="30"/>
        <v>11.5</v>
      </c>
      <c r="D296" s="4">
        <f>C296*B296</f>
        <v>1840</v>
      </c>
      <c r="E296" s="1">
        <v>0.15</v>
      </c>
      <c r="F296" s="1">
        <f>D296*E296</f>
        <v>276</v>
      </c>
    </row>
    <row r="297" spans="1:6" s="2" customFormat="1" ht="15" customHeight="1">
      <c r="A297" s="6" t="str">
        <f t="shared" si="28"/>
        <v>Marginal Direita - Estaca 1028+00,00 A 1035+00,00</v>
      </c>
      <c r="B297" s="1">
        <f t="shared" si="29"/>
        <v>140</v>
      </c>
      <c r="C297" s="1">
        <f t="shared" si="30"/>
        <v>10.6</v>
      </c>
      <c r="D297" s="4">
        <f>C297*B297</f>
        <v>1484</v>
      </c>
      <c r="E297" s="1">
        <v>0.15</v>
      </c>
      <c r="F297" s="1">
        <f>D297*E297</f>
        <v>222.6</v>
      </c>
    </row>
    <row r="298" spans="1:6" s="2" customFormat="1" ht="15" customHeight="1">
      <c r="A298" s="6" t="str">
        <f t="shared" si="28"/>
        <v>Ramo 200 - Estaca 201+7,00 A 218+18,43</v>
      </c>
      <c r="B298" s="1">
        <f t="shared" si="29"/>
        <v>351.43</v>
      </c>
      <c r="C298" s="1">
        <f t="shared" si="30"/>
        <v>8</v>
      </c>
      <c r="D298" s="4">
        <f>C298*B298</f>
        <v>2811.44</v>
      </c>
      <c r="E298" s="1">
        <v>0.15</v>
      </c>
      <c r="F298" s="1">
        <f>D298*E298</f>
        <v>421.71600000000001</v>
      </c>
    </row>
    <row r="299" spans="1:6" s="2" customFormat="1" ht="15" customHeight="1">
      <c r="A299" s="66" t="s">
        <v>6</v>
      </c>
      <c r="B299" s="67"/>
      <c r="C299" s="67"/>
      <c r="D299" s="67"/>
      <c r="E299" s="68"/>
      <c r="F299" s="11">
        <f>SUM(F282:F298)</f>
        <v>4469.7971399999997</v>
      </c>
    </row>
    <row r="300" spans="1:6" ht="7.5" customHeight="1"/>
    <row r="301" spans="1:6" s="2" customFormat="1" ht="20.100000000000001" customHeight="1">
      <c r="A301" s="45" t="s">
        <v>28</v>
      </c>
      <c r="B301" s="46"/>
      <c r="C301" s="46"/>
      <c r="D301" s="46"/>
      <c r="E301" s="46"/>
      <c r="F301" s="47"/>
    </row>
    <row r="302" spans="1:6" s="2" customFormat="1" ht="24.95" customHeight="1">
      <c r="A302" s="48" t="s">
        <v>13</v>
      </c>
      <c r="B302" s="50"/>
      <c r="C302" s="7" t="s">
        <v>3</v>
      </c>
      <c r="D302" s="7" t="s">
        <v>4</v>
      </c>
      <c r="E302" s="7" t="s">
        <v>7</v>
      </c>
      <c r="F302" s="7" t="s">
        <v>0</v>
      </c>
    </row>
    <row r="303" spans="1:6" s="2" customFormat="1" ht="15" customHeight="1">
      <c r="A303" s="58" t="str">
        <f t="shared" ref="A303:A319" si="33">A282</f>
        <v>Marginal Direita - Estaca 895+14,52 A 900+15,00</v>
      </c>
      <c r="B303" s="60"/>
      <c r="C303" s="1">
        <f t="shared" ref="C303:D316" si="34">B282</f>
        <v>100.48</v>
      </c>
      <c r="D303" s="1">
        <f t="shared" si="34"/>
        <v>4.37</v>
      </c>
      <c r="E303" s="15">
        <v>1</v>
      </c>
      <c r="F303" s="4">
        <f>D303*E303*C303</f>
        <v>439.0976</v>
      </c>
    </row>
    <row r="304" spans="1:6" s="2" customFormat="1" ht="15" customHeight="1">
      <c r="A304" s="58" t="str">
        <f t="shared" si="33"/>
        <v>Marginal Direita - Estaca 900+15,00 A 912+15,00</v>
      </c>
      <c r="B304" s="60"/>
      <c r="C304" s="1">
        <f t="shared" si="34"/>
        <v>240</v>
      </c>
      <c r="D304" s="1">
        <f t="shared" si="34"/>
        <v>4.3499999999999996</v>
      </c>
      <c r="E304" s="15">
        <v>1</v>
      </c>
      <c r="F304" s="4">
        <f t="shared" ref="F304:F319" si="35">D304*E304*C304</f>
        <v>1044</v>
      </c>
    </row>
    <row r="305" spans="1:6" s="2" customFormat="1" ht="15" customHeight="1">
      <c r="A305" s="58" t="str">
        <f t="shared" si="33"/>
        <v>Marginal Direita - Estaca 912+15,00 A 917+05,00</v>
      </c>
      <c r="B305" s="60"/>
      <c r="C305" s="1">
        <f t="shared" si="34"/>
        <v>90</v>
      </c>
      <c r="D305" s="1">
        <f t="shared" si="34"/>
        <v>14.45</v>
      </c>
      <c r="E305" s="15">
        <v>1</v>
      </c>
      <c r="F305" s="4">
        <f t="shared" si="35"/>
        <v>1300.5</v>
      </c>
    </row>
    <row r="306" spans="1:6" s="2" customFormat="1" ht="15" customHeight="1">
      <c r="A306" s="58" t="str">
        <f t="shared" si="33"/>
        <v>Marginal Direita - Estaca 917+05,00 A 930+15,00</v>
      </c>
      <c r="B306" s="60"/>
      <c r="C306" s="1">
        <f t="shared" si="34"/>
        <v>250</v>
      </c>
      <c r="D306" s="1">
        <f t="shared" si="34"/>
        <v>11.5</v>
      </c>
      <c r="E306" s="15">
        <v>1</v>
      </c>
      <c r="F306" s="4">
        <f t="shared" si="35"/>
        <v>2875</v>
      </c>
    </row>
    <row r="307" spans="1:6" s="2" customFormat="1" ht="15" customHeight="1">
      <c r="A307" s="58" t="str">
        <f t="shared" si="33"/>
        <v>Marginal Direita - Estaca 930+15,00 A 935+00,00</v>
      </c>
      <c r="B307" s="60"/>
      <c r="C307" s="1">
        <f t="shared" si="34"/>
        <v>95</v>
      </c>
      <c r="D307" s="1">
        <f t="shared" si="34"/>
        <v>13.45</v>
      </c>
      <c r="E307" s="15">
        <v>1</v>
      </c>
      <c r="F307" s="4">
        <f t="shared" si="35"/>
        <v>1277.75</v>
      </c>
    </row>
    <row r="308" spans="1:6" s="2" customFormat="1" ht="15" customHeight="1">
      <c r="A308" s="58" t="str">
        <f t="shared" si="33"/>
        <v>Marginal Direita - Estaca 935+00,00 A 958+00,00</v>
      </c>
      <c r="B308" s="60"/>
      <c r="C308" s="1">
        <f t="shared" si="34"/>
        <v>460</v>
      </c>
      <c r="D308" s="1">
        <f t="shared" si="34"/>
        <v>11.5</v>
      </c>
      <c r="E308" s="15">
        <v>1</v>
      </c>
      <c r="F308" s="4">
        <f t="shared" si="35"/>
        <v>5290</v>
      </c>
    </row>
    <row r="309" spans="1:6" s="2" customFormat="1" ht="15" customHeight="1">
      <c r="A309" s="58" t="str">
        <f t="shared" si="33"/>
        <v>Marginal Direita - Estaca 958+00,00 A 961+10,00</v>
      </c>
      <c r="B309" s="60"/>
      <c r="C309" s="1">
        <f t="shared" si="34"/>
        <v>70</v>
      </c>
      <c r="D309" s="1">
        <f t="shared" si="34"/>
        <v>12.5</v>
      </c>
      <c r="E309" s="15">
        <v>1</v>
      </c>
      <c r="F309" s="4">
        <f t="shared" si="35"/>
        <v>875</v>
      </c>
    </row>
    <row r="310" spans="1:6" s="2" customFormat="1" ht="15" customHeight="1">
      <c r="A310" s="58" t="str">
        <f t="shared" si="33"/>
        <v>Marginal Direita - Estaca 961+10,00 A 964+12,00</v>
      </c>
      <c r="B310" s="60"/>
      <c r="C310" s="1">
        <f t="shared" si="34"/>
        <v>62</v>
      </c>
      <c r="D310" s="1">
        <f t="shared" si="34"/>
        <v>7.1</v>
      </c>
      <c r="E310" s="15">
        <v>1</v>
      </c>
      <c r="F310" s="4">
        <f t="shared" si="35"/>
        <v>440.2</v>
      </c>
    </row>
    <row r="311" spans="1:6" s="2" customFormat="1" ht="15" customHeight="1">
      <c r="A311" s="58" t="str">
        <f t="shared" si="33"/>
        <v>Marginal Direita - Estaca 964+12,00 A 982+0,00</v>
      </c>
      <c r="B311" s="60"/>
      <c r="C311" s="1">
        <f t="shared" si="34"/>
        <v>348</v>
      </c>
      <c r="D311" s="1">
        <f t="shared" si="34"/>
        <v>5.35</v>
      </c>
      <c r="E311" s="15">
        <v>1</v>
      </c>
      <c r="F311" s="4">
        <f t="shared" si="35"/>
        <v>1861.8</v>
      </c>
    </row>
    <row r="312" spans="1:6" s="2" customFormat="1" ht="15" customHeight="1">
      <c r="A312" s="58" t="str">
        <f t="shared" si="33"/>
        <v>Marginal Direita - Estaca 982+0,00 A 986+16,00</v>
      </c>
      <c r="B312" s="60"/>
      <c r="C312" s="1">
        <f t="shared" si="34"/>
        <v>96</v>
      </c>
      <c r="D312" s="1">
        <f t="shared" si="34"/>
        <v>13.2</v>
      </c>
      <c r="E312" s="15">
        <v>1</v>
      </c>
      <c r="F312" s="4">
        <f t="shared" si="35"/>
        <v>1267.1999999999998</v>
      </c>
    </row>
    <row r="313" spans="1:6" s="2" customFormat="1" ht="15" customHeight="1">
      <c r="A313" s="58" t="str">
        <f t="shared" si="33"/>
        <v>Marginal Direita - Estaca 986+16,00 A 999+07,00</v>
      </c>
      <c r="B313" s="60"/>
      <c r="C313" s="1">
        <f t="shared" si="34"/>
        <v>251</v>
      </c>
      <c r="D313" s="1">
        <f t="shared" si="34"/>
        <v>11.5</v>
      </c>
      <c r="E313" s="15">
        <v>1</v>
      </c>
      <c r="F313" s="4">
        <f t="shared" si="35"/>
        <v>2886.5</v>
      </c>
    </row>
    <row r="314" spans="1:6" s="2" customFormat="1" ht="15" customHeight="1">
      <c r="A314" s="58" t="str">
        <f t="shared" si="33"/>
        <v>Marginal Direita - Estaca 999+07,00 A 1002+00,00</v>
      </c>
      <c r="B314" s="60"/>
      <c r="C314" s="1">
        <f t="shared" si="34"/>
        <v>53</v>
      </c>
      <c r="D314" s="1">
        <f t="shared" si="34"/>
        <v>12.72</v>
      </c>
      <c r="E314" s="15">
        <v>1</v>
      </c>
      <c r="F314" s="4">
        <f t="shared" si="35"/>
        <v>674.16000000000008</v>
      </c>
    </row>
    <row r="315" spans="1:6" s="2" customFormat="1" ht="15" customHeight="1">
      <c r="A315" s="58" t="str">
        <f t="shared" si="33"/>
        <v>Marginal Direita - Estaca 1002+00,00 A 1014+00,00</v>
      </c>
      <c r="B315" s="60"/>
      <c r="C315" s="1">
        <f t="shared" si="34"/>
        <v>240</v>
      </c>
      <c r="D315" s="1">
        <f t="shared" si="34"/>
        <v>8</v>
      </c>
      <c r="E315" s="15">
        <v>1</v>
      </c>
      <c r="F315" s="4">
        <f t="shared" si="35"/>
        <v>1920</v>
      </c>
    </row>
    <row r="316" spans="1:6" s="2" customFormat="1" ht="15" customHeight="1">
      <c r="A316" s="58" t="str">
        <f t="shared" si="33"/>
        <v>Marginal Direita - Estaca 1014+00,00 A 1020+00,00</v>
      </c>
      <c r="B316" s="60"/>
      <c r="C316" s="1">
        <f t="shared" si="34"/>
        <v>120</v>
      </c>
      <c r="D316" s="1">
        <f t="shared" si="34"/>
        <v>12.6</v>
      </c>
      <c r="E316" s="15">
        <v>1</v>
      </c>
      <c r="F316" s="4">
        <f t="shared" si="35"/>
        <v>1512</v>
      </c>
    </row>
    <row r="317" spans="1:6" s="2" customFormat="1" ht="15" customHeight="1">
      <c r="A317" s="58" t="str">
        <f t="shared" si="33"/>
        <v>Marginal Direita - Estaca 1020+00,00 A 1028+00,00</v>
      </c>
      <c r="B317" s="60"/>
      <c r="C317" s="1">
        <f t="shared" ref="C317:D319" si="36">B296</f>
        <v>160</v>
      </c>
      <c r="D317" s="1">
        <f t="shared" si="36"/>
        <v>11.5</v>
      </c>
      <c r="E317" s="15">
        <v>1</v>
      </c>
      <c r="F317" s="4">
        <f t="shared" si="35"/>
        <v>1840</v>
      </c>
    </row>
    <row r="318" spans="1:6" s="2" customFormat="1" ht="15" customHeight="1">
      <c r="A318" s="58" t="str">
        <f t="shared" si="33"/>
        <v>Marginal Direita - Estaca 1028+00,00 A 1035+00,00</v>
      </c>
      <c r="B318" s="60"/>
      <c r="C318" s="1">
        <f t="shared" si="36"/>
        <v>140</v>
      </c>
      <c r="D318" s="1">
        <f t="shared" si="36"/>
        <v>10.6</v>
      </c>
      <c r="E318" s="15">
        <v>1</v>
      </c>
      <c r="F318" s="4">
        <f>D318*E318*C318</f>
        <v>1484</v>
      </c>
    </row>
    <row r="319" spans="1:6" s="2" customFormat="1" ht="15" customHeight="1">
      <c r="A319" s="58" t="str">
        <f t="shared" si="33"/>
        <v>Ramo 200 - Estaca 201+7,00 A 218+18,43</v>
      </c>
      <c r="B319" s="60"/>
      <c r="C319" s="1">
        <f t="shared" si="36"/>
        <v>351.43</v>
      </c>
      <c r="D319" s="1">
        <f t="shared" si="36"/>
        <v>8</v>
      </c>
      <c r="E319" s="15">
        <v>1</v>
      </c>
      <c r="F319" s="4">
        <f t="shared" si="35"/>
        <v>2811.44</v>
      </c>
    </row>
    <row r="320" spans="1:6" s="2" customFormat="1" ht="15" customHeight="1">
      <c r="A320" s="66" t="s">
        <v>6</v>
      </c>
      <c r="B320" s="67"/>
      <c r="C320" s="67"/>
      <c r="D320" s="67"/>
      <c r="E320" s="68"/>
      <c r="F320" s="11">
        <f>SUM(F303:F319)</f>
        <v>29798.6476</v>
      </c>
    </row>
    <row r="321" spans="1:6" ht="7.5" customHeight="1"/>
    <row r="322" spans="1:6" s="2" customFormat="1" ht="20.100000000000001" customHeight="1">
      <c r="A322" s="45" t="s">
        <v>29</v>
      </c>
      <c r="B322" s="46"/>
      <c r="C322" s="46"/>
      <c r="D322" s="46"/>
      <c r="E322" s="46"/>
      <c r="F322" s="47"/>
    </row>
    <row r="323" spans="1:6" s="2" customFormat="1" ht="24.95" customHeight="1">
      <c r="A323" s="48" t="s">
        <v>13</v>
      </c>
      <c r="B323" s="50"/>
      <c r="C323" s="7" t="s">
        <v>3</v>
      </c>
      <c r="D323" s="7" t="s">
        <v>4</v>
      </c>
      <c r="E323" s="7" t="s">
        <v>7</v>
      </c>
      <c r="F323" s="7" t="s">
        <v>0</v>
      </c>
    </row>
    <row r="324" spans="1:6" s="2" customFormat="1" ht="15" customHeight="1">
      <c r="A324" s="58" t="str">
        <f>A171</f>
        <v>Marginal Direita - Estaca 895+14,52 A 900+15,00</v>
      </c>
      <c r="B324" s="60"/>
      <c r="C324" s="1">
        <f>D171</f>
        <v>100.48</v>
      </c>
      <c r="D324" s="1">
        <v>3.87</v>
      </c>
      <c r="E324" s="15">
        <v>4</v>
      </c>
      <c r="F324" s="4">
        <f t="shared" ref="F324:F333" si="37">D324*E324*C324</f>
        <v>1555.4304000000002</v>
      </c>
    </row>
    <row r="325" spans="1:6" s="2" customFormat="1" ht="15" customHeight="1">
      <c r="A325" s="58" t="str">
        <f>A172</f>
        <v>Marginal Direita - Estaca 900+15,00 A 912+15,00</v>
      </c>
      <c r="B325" s="60"/>
      <c r="C325" s="1">
        <f>D172</f>
        <v>240</v>
      </c>
      <c r="D325" s="1">
        <v>3.85</v>
      </c>
      <c r="E325" s="15">
        <v>4</v>
      </c>
      <c r="F325" s="4">
        <f t="shared" si="37"/>
        <v>3696</v>
      </c>
    </row>
    <row r="326" spans="1:6" s="2" customFormat="1" ht="15" customHeight="1">
      <c r="A326" s="58" t="str">
        <f>A173</f>
        <v>Marginal Direita - Estaca 912+15,00 A 917+05,00</v>
      </c>
      <c r="B326" s="60"/>
      <c r="C326" s="1">
        <f>D173</f>
        <v>90</v>
      </c>
      <c r="D326" s="1">
        <v>13.5</v>
      </c>
      <c r="E326" s="15">
        <v>4</v>
      </c>
      <c r="F326" s="4">
        <f t="shared" si="37"/>
        <v>4860</v>
      </c>
    </row>
    <row r="327" spans="1:6" s="2" customFormat="1" ht="15" customHeight="1">
      <c r="A327" s="58" t="str">
        <f>A174</f>
        <v>Marginal Direita - Estaca 917+05,00 A 930+15,00</v>
      </c>
      <c r="B327" s="60"/>
      <c r="C327" s="1">
        <f>D174</f>
        <v>250</v>
      </c>
      <c r="D327" s="1">
        <v>10.5</v>
      </c>
      <c r="E327" s="15">
        <v>4</v>
      </c>
      <c r="F327" s="4">
        <f t="shared" si="37"/>
        <v>10500</v>
      </c>
    </row>
    <row r="328" spans="1:6" s="2" customFormat="1" ht="15" customHeight="1">
      <c r="A328" s="58" t="str">
        <f t="shared" ref="A328:A334" si="38">A175</f>
        <v>Marginal Direita - Estaca 930+15,00 A 935+00,00</v>
      </c>
      <c r="B328" s="60"/>
      <c r="C328" s="1">
        <f t="shared" ref="C328:C333" si="39">D175</f>
        <v>95</v>
      </c>
      <c r="D328" s="1">
        <v>12.55</v>
      </c>
      <c r="E328" s="15">
        <v>4</v>
      </c>
      <c r="F328" s="4">
        <f t="shared" si="37"/>
        <v>4769</v>
      </c>
    </row>
    <row r="329" spans="1:6" s="2" customFormat="1" ht="15" customHeight="1">
      <c r="A329" s="58" t="str">
        <f t="shared" si="38"/>
        <v>Marginal Direita - Estaca 935+00,00 A 958+00,00</v>
      </c>
      <c r="B329" s="60"/>
      <c r="C329" s="1">
        <f t="shared" si="39"/>
        <v>460</v>
      </c>
      <c r="D329" s="1">
        <v>10.5</v>
      </c>
      <c r="E329" s="15">
        <v>4</v>
      </c>
      <c r="F329" s="4">
        <f t="shared" si="37"/>
        <v>19320</v>
      </c>
    </row>
    <row r="330" spans="1:6" s="2" customFormat="1" ht="15" customHeight="1">
      <c r="A330" s="58" t="str">
        <f t="shared" si="38"/>
        <v>Marginal Direita - Estaca 958+00,00 A 961+10,00</v>
      </c>
      <c r="B330" s="60"/>
      <c r="C330" s="1">
        <f t="shared" si="39"/>
        <v>70</v>
      </c>
      <c r="D330" s="1">
        <v>11.7</v>
      </c>
      <c r="E330" s="15">
        <v>4</v>
      </c>
      <c r="F330" s="4">
        <f t="shared" si="37"/>
        <v>3276</v>
      </c>
    </row>
    <row r="331" spans="1:6" s="2" customFormat="1" ht="15" customHeight="1">
      <c r="A331" s="58" t="str">
        <f t="shared" si="38"/>
        <v>Marginal Direita - Estaca 961+10,00 A 964+12,00</v>
      </c>
      <c r="B331" s="60"/>
      <c r="C331" s="1">
        <f t="shared" si="39"/>
        <v>62</v>
      </c>
      <c r="D331" s="1">
        <v>6.6</v>
      </c>
      <c r="E331" s="15">
        <v>4</v>
      </c>
      <c r="F331" s="4">
        <f t="shared" si="37"/>
        <v>1636.8</v>
      </c>
    </row>
    <row r="332" spans="1:6" s="2" customFormat="1" ht="15" customHeight="1">
      <c r="A332" s="58" t="str">
        <f t="shared" si="38"/>
        <v>Marginal Direita - Estaca 964+12,00 A 982+0,00</v>
      </c>
      <c r="B332" s="60"/>
      <c r="C332" s="1">
        <f t="shared" si="39"/>
        <v>348</v>
      </c>
      <c r="D332" s="1">
        <v>4.8</v>
      </c>
      <c r="E332" s="15">
        <v>4</v>
      </c>
      <c r="F332" s="4">
        <f t="shared" si="37"/>
        <v>6681.5999999999995</v>
      </c>
    </row>
    <row r="333" spans="1:6" s="2" customFormat="1" ht="15" customHeight="1">
      <c r="A333" s="58" t="str">
        <f t="shared" si="38"/>
        <v>Marginal Direita - Estaca 982+0,00 A 986+16,00</v>
      </c>
      <c r="B333" s="60"/>
      <c r="C333" s="1">
        <f t="shared" si="39"/>
        <v>96</v>
      </c>
      <c r="D333" s="1">
        <v>12.2</v>
      </c>
      <c r="E333" s="15">
        <v>4</v>
      </c>
      <c r="F333" s="4">
        <f t="shared" si="37"/>
        <v>4684.7999999999993</v>
      </c>
    </row>
    <row r="334" spans="1:6" s="2" customFormat="1" ht="15" customHeight="1">
      <c r="A334" s="58" t="str">
        <f t="shared" si="38"/>
        <v>Marginal Direita - Estaca 986+16,00 A 999+07,00</v>
      </c>
      <c r="B334" s="60"/>
      <c r="C334" s="1">
        <f t="shared" ref="C334:C340" si="40">D181</f>
        <v>251</v>
      </c>
      <c r="D334" s="1">
        <v>10.5</v>
      </c>
      <c r="E334" s="15">
        <v>4</v>
      </c>
      <c r="F334" s="4">
        <f t="shared" ref="F334:F340" si="41">D334*E334*C334</f>
        <v>10542</v>
      </c>
    </row>
    <row r="335" spans="1:6" s="2" customFormat="1" ht="15" customHeight="1">
      <c r="A335" s="58" t="str">
        <f t="shared" ref="A335:A340" si="42">A182</f>
        <v>Marginal Direita - Estaca 999+07,00 A 1002+00,00</v>
      </c>
      <c r="B335" s="60"/>
      <c r="C335" s="1">
        <f t="shared" si="40"/>
        <v>53</v>
      </c>
      <c r="D335" s="1">
        <v>11.7</v>
      </c>
      <c r="E335" s="15">
        <v>4</v>
      </c>
      <c r="F335" s="4">
        <f t="shared" si="41"/>
        <v>2480.3999999999996</v>
      </c>
    </row>
    <row r="336" spans="1:6" s="2" customFormat="1" ht="15" customHeight="1">
      <c r="A336" s="58" t="str">
        <f t="shared" si="42"/>
        <v>Marginal Direita - Estaca 1002+00,00 A 1014+00,00</v>
      </c>
      <c r="B336" s="60"/>
      <c r="C336" s="1">
        <f t="shared" si="40"/>
        <v>240</v>
      </c>
      <c r="D336" s="1">
        <v>7</v>
      </c>
      <c r="E336" s="15">
        <v>4</v>
      </c>
      <c r="F336" s="4">
        <f t="shared" si="41"/>
        <v>6720</v>
      </c>
    </row>
    <row r="337" spans="1:6" s="2" customFormat="1" ht="15" customHeight="1">
      <c r="A337" s="58" t="str">
        <f t="shared" si="42"/>
        <v>Marginal Direita - Estaca 1014+00,00 A 1020+00,00</v>
      </c>
      <c r="B337" s="60"/>
      <c r="C337" s="1">
        <f t="shared" si="40"/>
        <v>120</v>
      </c>
      <c r="D337" s="1">
        <v>11.45</v>
      </c>
      <c r="E337" s="15">
        <v>4</v>
      </c>
      <c r="F337" s="4">
        <f t="shared" si="41"/>
        <v>5496</v>
      </c>
    </row>
    <row r="338" spans="1:6" s="2" customFormat="1" ht="15" customHeight="1">
      <c r="A338" s="58" t="str">
        <f t="shared" si="42"/>
        <v>Marginal Direita - Estaca 1020+00,00 A 1028+00,00</v>
      </c>
      <c r="B338" s="60"/>
      <c r="C338" s="1">
        <f t="shared" si="40"/>
        <v>160</v>
      </c>
      <c r="D338" s="1">
        <v>10.5</v>
      </c>
      <c r="E338" s="15">
        <v>4</v>
      </c>
      <c r="F338" s="4">
        <f t="shared" si="41"/>
        <v>6720</v>
      </c>
    </row>
    <row r="339" spans="1:6" s="2" customFormat="1" ht="15" customHeight="1">
      <c r="A339" s="58" t="str">
        <f t="shared" si="42"/>
        <v>Marginal Direita - Estaca 1028+00,00 A 1035+00,00</v>
      </c>
      <c r="B339" s="60"/>
      <c r="C339" s="1">
        <f t="shared" si="40"/>
        <v>140</v>
      </c>
      <c r="D339" s="1">
        <v>9.6</v>
      </c>
      <c r="E339" s="15">
        <v>4</v>
      </c>
      <c r="F339" s="4">
        <f t="shared" si="41"/>
        <v>5376</v>
      </c>
    </row>
    <row r="340" spans="1:6" s="2" customFormat="1" ht="15" customHeight="1">
      <c r="A340" s="58" t="str">
        <f t="shared" si="42"/>
        <v>Ramo 200 - Estaca 201+7,00 A 218+18,43</v>
      </c>
      <c r="B340" s="60"/>
      <c r="C340" s="1">
        <f t="shared" si="40"/>
        <v>351.43</v>
      </c>
      <c r="D340" s="1">
        <v>7</v>
      </c>
      <c r="E340" s="15">
        <v>4</v>
      </c>
      <c r="F340" s="4">
        <f t="shared" si="41"/>
        <v>9840.0400000000009</v>
      </c>
    </row>
    <row r="341" spans="1:6" s="2" customFormat="1" ht="15" customHeight="1">
      <c r="A341" s="66" t="s">
        <v>6</v>
      </c>
      <c r="B341" s="67"/>
      <c r="C341" s="67"/>
      <c r="D341" s="67"/>
      <c r="E341" s="68"/>
      <c r="F341" s="11">
        <f>SUM(F324:F340)</f>
        <v>108154.0704</v>
      </c>
    </row>
    <row r="342" spans="1:6" s="2" customFormat="1" ht="7.5" customHeight="1">
      <c r="A342" s="57"/>
      <c r="B342" s="57"/>
      <c r="C342" s="57"/>
      <c r="D342" s="57"/>
      <c r="E342" s="57"/>
      <c r="F342" s="57"/>
    </row>
    <row r="343" spans="1:6" s="2" customFormat="1" ht="20.100000000000001" customHeight="1">
      <c r="A343" s="45" t="s">
        <v>189</v>
      </c>
      <c r="B343" s="46"/>
      <c r="C343" s="46"/>
      <c r="D343" s="46"/>
      <c r="E343" s="46"/>
      <c r="F343" s="47"/>
    </row>
    <row r="344" spans="1:6" s="2" customFormat="1" ht="39.950000000000003" customHeight="1">
      <c r="A344" s="48" t="s">
        <v>13</v>
      </c>
      <c r="B344" s="49"/>
      <c r="C344" s="50"/>
      <c r="D344" s="7" t="s">
        <v>3</v>
      </c>
      <c r="E344" s="7" t="s">
        <v>4</v>
      </c>
      <c r="F344" s="7" t="s">
        <v>0</v>
      </c>
    </row>
    <row r="345" spans="1:6" s="2" customFormat="1" ht="15" customHeight="1">
      <c r="A345" s="58" t="str">
        <f>A303</f>
        <v>Marginal Direita - Estaca 895+14,52 A 900+15,00</v>
      </c>
      <c r="B345" s="59"/>
      <c r="C345" s="60"/>
      <c r="D345" s="1">
        <f t="shared" ref="D345:D361" si="43">C303</f>
        <v>100.48</v>
      </c>
      <c r="E345" s="1">
        <f>D324</f>
        <v>3.87</v>
      </c>
      <c r="F345" s="1">
        <f>E345*D345</f>
        <v>388.85760000000005</v>
      </c>
    </row>
    <row r="346" spans="1:6" s="2" customFormat="1" ht="15" customHeight="1">
      <c r="A346" s="58" t="str">
        <f t="shared" ref="A346:A361" si="44">A304</f>
        <v>Marginal Direita - Estaca 900+15,00 A 912+15,00</v>
      </c>
      <c r="B346" s="59"/>
      <c r="C346" s="60"/>
      <c r="D346" s="1">
        <f t="shared" si="43"/>
        <v>240</v>
      </c>
      <c r="E346" s="1">
        <f t="shared" ref="E346:E361" si="45">D325</f>
        <v>3.85</v>
      </c>
      <c r="F346" s="1">
        <f t="shared" ref="F346:F361" si="46">E346*D346</f>
        <v>924</v>
      </c>
    </row>
    <row r="347" spans="1:6" s="2" customFormat="1" ht="15" customHeight="1">
      <c r="A347" s="58" t="str">
        <f t="shared" si="44"/>
        <v>Marginal Direita - Estaca 912+15,00 A 917+05,00</v>
      </c>
      <c r="B347" s="59"/>
      <c r="C347" s="60"/>
      <c r="D347" s="1">
        <f t="shared" si="43"/>
        <v>90</v>
      </c>
      <c r="E347" s="1">
        <f t="shared" si="45"/>
        <v>13.5</v>
      </c>
      <c r="F347" s="1">
        <f t="shared" si="46"/>
        <v>1215</v>
      </c>
    </row>
    <row r="348" spans="1:6" s="2" customFormat="1" ht="15" customHeight="1">
      <c r="A348" s="58" t="str">
        <f t="shared" si="44"/>
        <v>Marginal Direita - Estaca 917+05,00 A 930+15,00</v>
      </c>
      <c r="B348" s="59"/>
      <c r="C348" s="60"/>
      <c r="D348" s="1">
        <f t="shared" si="43"/>
        <v>250</v>
      </c>
      <c r="E348" s="1">
        <f t="shared" si="45"/>
        <v>10.5</v>
      </c>
      <c r="F348" s="1">
        <f t="shared" si="46"/>
        <v>2625</v>
      </c>
    </row>
    <row r="349" spans="1:6" s="2" customFormat="1" ht="15" customHeight="1">
      <c r="A349" s="58" t="str">
        <f t="shared" si="44"/>
        <v>Marginal Direita - Estaca 930+15,00 A 935+00,00</v>
      </c>
      <c r="B349" s="59"/>
      <c r="C349" s="60"/>
      <c r="D349" s="1">
        <f t="shared" si="43"/>
        <v>95</v>
      </c>
      <c r="E349" s="1">
        <f t="shared" si="45"/>
        <v>12.55</v>
      </c>
      <c r="F349" s="1">
        <f t="shared" si="46"/>
        <v>1192.25</v>
      </c>
    </row>
    <row r="350" spans="1:6" s="2" customFormat="1" ht="15" customHeight="1">
      <c r="A350" s="58" t="str">
        <f t="shared" si="44"/>
        <v>Marginal Direita - Estaca 935+00,00 A 958+00,00</v>
      </c>
      <c r="B350" s="59"/>
      <c r="C350" s="60"/>
      <c r="D350" s="1">
        <f t="shared" si="43"/>
        <v>460</v>
      </c>
      <c r="E350" s="1">
        <f t="shared" si="45"/>
        <v>10.5</v>
      </c>
      <c r="F350" s="1">
        <f t="shared" si="46"/>
        <v>4830</v>
      </c>
    </row>
    <row r="351" spans="1:6" s="2" customFormat="1" ht="15" customHeight="1">
      <c r="A351" s="58" t="str">
        <f t="shared" si="44"/>
        <v>Marginal Direita - Estaca 958+00,00 A 961+10,00</v>
      </c>
      <c r="B351" s="59"/>
      <c r="C351" s="60"/>
      <c r="D351" s="1">
        <f t="shared" si="43"/>
        <v>70</v>
      </c>
      <c r="E351" s="1">
        <f t="shared" si="45"/>
        <v>11.7</v>
      </c>
      <c r="F351" s="1">
        <f t="shared" si="46"/>
        <v>819</v>
      </c>
    </row>
    <row r="352" spans="1:6" s="2" customFormat="1" ht="15" customHeight="1">
      <c r="A352" s="58" t="str">
        <f t="shared" si="44"/>
        <v>Marginal Direita - Estaca 961+10,00 A 964+12,00</v>
      </c>
      <c r="B352" s="59"/>
      <c r="C352" s="60"/>
      <c r="D352" s="1">
        <f t="shared" si="43"/>
        <v>62</v>
      </c>
      <c r="E352" s="1">
        <f t="shared" si="45"/>
        <v>6.6</v>
      </c>
      <c r="F352" s="1">
        <f t="shared" si="46"/>
        <v>409.2</v>
      </c>
    </row>
    <row r="353" spans="1:8" s="2" customFormat="1" ht="15" customHeight="1">
      <c r="A353" s="58" t="str">
        <f t="shared" si="44"/>
        <v>Marginal Direita - Estaca 964+12,00 A 982+0,00</v>
      </c>
      <c r="B353" s="59"/>
      <c r="C353" s="60"/>
      <c r="D353" s="1">
        <f t="shared" si="43"/>
        <v>348</v>
      </c>
      <c r="E353" s="1">
        <f t="shared" si="45"/>
        <v>4.8</v>
      </c>
      <c r="F353" s="1">
        <f t="shared" si="46"/>
        <v>1670.3999999999999</v>
      </c>
    </row>
    <row r="354" spans="1:8" s="2" customFormat="1" ht="15" customHeight="1">
      <c r="A354" s="58" t="str">
        <f t="shared" si="44"/>
        <v>Marginal Direita - Estaca 982+0,00 A 986+16,00</v>
      </c>
      <c r="B354" s="59"/>
      <c r="C354" s="60"/>
      <c r="D354" s="1">
        <f t="shared" si="43"/>
        <v>96</v>
      </c>
      <c r="E354" s="1">
        <f t="shared" si="45"/>
        <v>12.2</v>
      </c>
      <c r="F354" s="1">
        <f t="shared" si="46"/>
        <v>1171.1999999999998</v>
      </c>
    </row>
    <row r="355" spans="1:8" s="2" customFormat="1" ht="15" customHeight="1">
      <c r="A355" s="58" t="str">
        <f t="shared" si="44"/>
        <v>Marginal Direita - Estaca 986+16,00 A 999+07,00</v>
      </c>
      <c r="B355" s="59"/>
      <c r="C355" s="60"/>
      <c r="D355" s="1">
        <f t="shared" si="43"/>
        <v>251</v>
      </c>
      <c r="E355" s="1">
        <f t="shared" si="45"/>
        <v>10.5</v>
      </c>
      <c r="F355" s="1">
        <f t="shared" si="46"/>
        <v>2635.5</v>
      </c>
    </row>
    <row r="356" spans="1:8" s="2" customFormat="1" ht="15" customHeight="1">
      <c r="A356" s="58" t="str">
        <f t="shared" si="44"/>
        <v>Marginal Direita - Estaca 999+07,00 A 1002+00,00</v>
      </c>
      <c r="B356" s="59"/>
      <c r="C356" s="60"/>
      <c r="D356" s="1">
        <f t="shared" si="43"/>
        <v>53</v>
      </c>
      <c r="E356" s="1">
        <f t="shared" si="45"/>
        <v>11.7</v>
      </c>
      <c r="F356" s="1">
        <f t="shared" si="46"/>
        <v>620.09999999999991</v>
      </c>
    </row>
    <row r="357" spans="1:8" s="2" customFormat="1" ht="15" customHeight="1">
      <c r="A357" s="58" t="str">
        <f t="shared" si="44"/>
        <v>Marginal Direita - Estaca 1002+00,00 A 1014+00,00</v>
      </c>
      <c r="B357" s="59"/>
      <c r="C357" s="60"/>
      <c r="D357" s="1">
        <f t="shared" si="43"/>
        <v>240</v>
      </c>
      <c r="E357" s="1">
        <f t="shared" si="45"/>
        <v>7</v>
      </c>
      <c r="F357" s="1">
        <f t="shared" si="46"/>
        <v>1680</v>
      </c>
    </row>
    <row r="358" spans="1:8" s="2" customFormat="1" ht="15" customHeight="1">
      <c r="A358" s="58" t="str">
        <f t="shared" si="44"/>
        <v>Marginal Direita - Estaca 1014+00,00 A 1020+00,00</v>
      </c>
      <c r="B358" s="59"/>
      <c r="C358" s="60"/>
      <c r="D358" s="1">
        <f t="shared" si="43"/>
        <v>120</v>
      </c>
      <c r="E358" s="1">
        <f t="shared" si="45"/>
        <v>11.45</v>
      </c>
      <c r="F358" s="1">
        <f t="shared" si="46"/>
        <v>1374</v>
      </c>
    </row>
    <row r="359" spans="1:8" s="2" customFormat="1" ht="15" customHeight="1">
      <c r="A359" s="58" t="str">
        <f t="shared" si="44"/>
        <v>Marginal Direita - Estaca 1020+00,00 A 1028+00,00</v>
      </c>
      <c r="B359" s="59"/>
      <c r="C359" s="60"/>
      <c r="D359" s="1">
        <f t="shared" si="43"/>
        <v>160</v>
      </c>
      <c r="E359" s="1">
        <f t="shared" si="45"/>
        <v>10.5</v>
      </c>
      <c r="F359" s="1">
        <f t="shared" si="46"/>
        <v>1680</v>
      </c>
    </row>
    <row r="360" spans="1:8" s="2" customFormat="1" ht="15" customHeight="1">
      <c r="A360" s="58" t="str">
        <f t="shared" si="44"/>
        <v>Marginal Direita - Estaca 1028+00,00 A 1035+00,00</v>
      </c>
      <c r="B360" s="59"/>
      <c r="C360" s="60"/>
      <c r="D360" s="1">
        <f t="shared" si="43"/>
        <v>140</v>
      </c>
      <c r="E360" s="1">
        <f t="shared" si="45"/>
        <v>9.6</v>
      </c>
      <c r="F360" s="1">
        <f t="shared" si="46"/>
        <v>1344</v>
      </c>
    </row>
    <row r="361" spans="1:8" s="2" customFormat="1" ht="15" customHeight="1">
      <c r="A361" s="58" t="str">
        <f t="shared" si="44"/>
        <v>Ramo 200 - Estaca 201+7,00 A 218+18,43</v>
      </c>
      <c r="B361" s="59"/>
      <c r="C361" s="60"/>
      <c r="D361" s="1">
        <f t="shared" si="43"/>
        <v>351.43</v>
      </c>
      <c r="E361" s="1">
        <f t="shared" si="45"/>
        <v>7</v>
      </c>
      <c r="F361" s="1">
        <f t="shared" si="46"/>
        <v>2460.0100000000002</v>
      </c>
    </row>
    <row r="362" spans="1:8" s="2" customFormat="1" ht="15" customHeight="1">
      <c r="A362" s="54" t="s">
        <v>6</v>
      </c>
      <c r="B362" s="55"/>
      <c r="C362" s="55"/>
      <c r="D362" s="55"/>
      <c r="E362" s="56"/>
      <c r="F362" s="5">
        <f>SUM(F345:F361)</f>
        <v>27038.517599999999</v>
      </c>
      <c r="G362" s="8"/>
      <c r="H362" s="3"/>
    </row>
    <row r="363" spans="1:8" s="2" customFormat="1" ht="7.5" customHeight="1">
      <c r="A363" s="57"/>
      <c r="B363" s="57"/>
      <c r="C363" s="57"/>
      <c r="D363" s="57"/>
      <c r="E363" s="57"/>
      <c r="F363" s="57"/>
    </row>
    <row r="364" spans="1:8" s="2" customFormat="1" ht="20.100000000000001" customHeight="1">
      <c r="A364" s="45" t="s">
        <v>15</v>
      </c>
      <c r="B364" s="46"/>
      <c r="C364" s="46"/>
      <c r="D364" s="46"/>
      <c r="E364" s="46"/>
      <c r="F364" s="47"/>
    </row>
    <row r="365" spans="1:8" s="2" customFormat="1" ht="39.950000000000003" customHeight="1">
      <c r="A365" s="16" t="s">
        <v>13</v>
      </c>
      <c r="B365" s="7" t="s">
        <v>3</v>
      </c>
      <c r="C365" s="7" t="s">
        <v>4</v>
      </c>
      <c r="D365" s="7" t="s">
        <v>0</v>
      </c>
      <c r="E365" s="7" t="s">
        <v>1</v>
      </c>
      <c r="F365" s="7" t="s">
        <v>2</v>
      </c>
    </row>
    <row r="366" spans="1:8" s="2" customFormat="1" ht="15" customHeight="1">
      <c r="A366" s="6" t="str">
        <f t="shared" ref="A366:A382" si="47">A324</f>
        <v>Marginal Direita - Estaca 895+14,52 A 900+15,00</v>
      </c>
      <c r="B366" s="1">
        <f t="shared" ref="B366:C379" si="48">C324</f>
        <v>100.48</v>
      </c>
      <c r="C366" s="1">
        <f t="shared" si="48"/>
        <v>3.87</v>
      </c>
      <c r="D366" s="1">
        <f>C366*B366</f>
        <v>388.85760000000005</v>
      </c>
      <c r="E366" s="1">
        <v>0.05</v>
      </c>
      <c r="F366" s="1">
        <f>E366*D366</f>
        <v>19.442880000000002</v>
      </c>
    </row>
    <row r="367" spans="1:8" s="2" customFormat="1" ht="15" customHeight="1">
      <c r="A367" s="6" t="str">
        <f t="shared" si="47"/>
        <v>Marginal Direita - Estaca 900+15,00 A 912+15,00</v>
      </c>
      <c r="B367" s="1">
        <f t="shared" si="48"/>
        <v>240</v>
      </c>
      <c r="C367" s="1">
        <f t="shared" si="48"/>
        <v>3.85</v>
      </c>
      <c r="D367" s="1">
        <f t="shared" ref="D367:D378" si="49">C367*B367</f>
        <v>924</v>
      </c>
      <c r="E367" s="1">
        <v>0.05</v>
      </c>
      <c r="F367" s="1">
        <f t="shared" ref="F367:F378" si="50">E367*D367</f>
        <v>46.2</v>
      </c>
    </row>
    <row r="368" spans="1:8" s="2" customFormat="1" ht="15" customHeight="1">
      <c r="A368" s="6" t="str">
        <f t="shared" si="47"/>
        <v>Marginal Direita - Estaca 912+15,00 A 917+05,00</v>
      </c>
      <c r="B368" s="1">
        <f t="shared" si="48"/>
        <v>90</v>
      </c>
      <c r="C368" s="1">
        <f t="shared" si="48"/>
        <v>13.5</v>
      </c>
      <c r="D368" s="1">
        <f t="shared" si="49"/>
        <v>1215</v>
      </c>
      <c r="E368" s="1">
        <v>0.05</v>
      </c>
      <c r="F368" s="1">
        <f t="shared" si="50"/>
        <v>60.75</v>
      </c>
    </row>
    <row r="369" spans="1:8" s="2" customFormat="1" ht="15" customHeight="1">
      <c r="A369" s="6" t="str">
        <f t="shared" si="47"/>
        <v>Marginal Direita - Estaca 917+05,00 A 930+15,00</v>
      </c>
      <c r="B369" s="1">
        <f t="shared" si="48"/>
        <v>250</v>
      </c>
      <c r="C369" s="1">
        <f t="shared" si="48"/>
        <v>10.5</v>
      </c>
      <c r="D369" s="1">
        <f t="shared" si="49"/>
        <v>2625</v>
      </c>
      <c r="E369" s="1">
        <v>0.05</v>
      </c>
      <c r="F369" s="1">
        <f t="shared" si="50"/>
        <v>131.25</v>
      </c>
    </row>
    <row r="370" spans="1:8" s="2" customFormat="1" ht="15" customHeight="1">
      <c r="A370" s="6" t="str">
        <f t="shared" si="47"/>
        <v>Marginal Direita - Estaca 930+15,00 A 935+00,00</v>
      </c>
      <c r="B370" s="1">
        <f t="shared" si="48"/>
        <v>95</v>
      </c>
      <c r="C370" s="1">
        <f t="shared" si="48"/>
        <v>12.55</v>
      </c>
      <c r="D370" s="1">
        <f t="shared" si="49"/>
        <v>1192.25</v>
      </c>
      <c r="E370" s="1">
        <v>0.05</v>
      </c>
      <c r="F370" s="1">
        <f t="shared" si="50"/>
        <v>59.612500000000004</v>
      </c>
    </row>
    <row r="371" spans="1:8" s="2" customFormat="1" ht="15" customHeight="1">
      <c r="A371" s="6" t="str">
        <f t="shared" si="47"/>
        <v>Marginal Direita - Estaca 935+00,00 A 958+00,00</v>
      </c>
      <c r="B371" s="1">
        <f t="shared" si="48"/>
        <v>460</v>
      </c>
      <c r="C371" s="1">
        <f t="shared" si="48"/>
        <v>10.5</v>
      </c>
      <c r="D371" s="1">
        <f t="shared" si="49"/>
        <v>4830</v>
      </c>
      <c r="E371" s="1">
        <v>0.05</v>
      </c>
      <c r="F371" s="1">
        <f t="shared" si="50"/>
        <v>241.5</v>
      </c>
    </row>
    <row r="372" spans="1:8" s="2" customFormat="1" ht="15" customHeight="1">
      <c r="A372" s="6" t="str">
        <f t="shared" si="47"/>
        <v>Marginal Direita - Estaca 958+00,00 A 961+10,00</v>
      </c>
      <c r="B372" s="1">
        <f t="shared" si="48"/>
        <v>70</v>
      </c>
      <c r="C372" s="1">
        <f t="shared" si="48"/>
        <v>11.7</v>
      </c>
      <c r="D372" s="1">
        <f t="shared" si="49"/>
        <v>819</v>
      </c>
      <c r="E372" s="1">
        <v>0.05</v>
      </c>
      <c r="F372" s="1">
        <f t="shared" si="50"/>
        <v>40.950000000000003</v>
      </c>
    </row>
    <row r="373" spans="1:8" s="2" customFormat="1" ht="15" customHeight="1">
      <c r="A373" s="6" t="str">
        <f t="shared" si="47"/>
        <v>Marginal Direita - Estaca 961+10,00 A 964+12,00</v>
      </c>
      <c r="B373" s="1">
        <f t="shared" si="48"/>
        <v>62</v>
      </c>
      <c r="C373" s="1">
        <f t="shared" si="48"/>
        <v>6.6</v>
      </c>
      <c r="D373" s="1">
        <f t="shared" si="49"/>
        <v>409.2</v>
      </c>
      <c r="E373" s="1">
        <v>0.05</v>
      </c>
      <c r="F373" s="1">
        <f t="shared" si="50"/>
        <v>20.46</v>
      </c>
    </row>
    <row r="374" spans="1:8" s="2" customFormat="1" ht="15" customHeight="1">
      <c r="A374" s="6" t="str">
        <f t="shared" si="47"/>
        <v>Marginal Direita - Estaca 964+12,00 A 982+0,00</v>
      </c>
      <c r="B374" s="1">
        <f t="shared" si="48"/>
        <v>348</v>
      </c>
      <c r="C374" s="1">
        <f t="shared" si="48"/>
        <v>4.8</v>
      </c>
      <c r="D374" s="1">
        <f t="shared" si="49"/>
        <v>1670.3999999999999</v>
      </c>
      <c r="E374" s="1">
        <v>0.05</v>
      </c>
      <c r="F374" s="1">
        <f t="shared" si="50"/>
        <v>83.52</v>
      </c>
    </row>
    <row r="375" spans="1:8" s="2" customFormat="1" ht="15" customHeight="1">
      <c r="A375" s="6" t="str">
        <f t="shared" si="47"/>
        <v>Marginal Direita - Estaca 982+0,00 A 986+16,00</v>
      </c>
      <c r="B375" s="1">
        <f t="shared" si="48"/>
        <v>96</v>
      </c>
      <c r="C375" s="1">
        <f t="shared" si="48"/>
        <v>12.2</v>
      </c>
      <c r="D375" s="1">
        <f t="shared" si="49"/>
        <v>1171.1999999999998</v>
      </c>
      <c r="E375" s="1">
        <v>0.05</v>
      </c>
      <c r="F375" s="1">
        <f t="shared" si="50"/>
        <v>58.559999999999995</v>
      </c>
    </row>
    <row r="376" spans="1:8" s="2" customFormat="1" ht="15" customHeight="1">
      <c r="A376" s="6" t="str">
        <f t="shared" si="47"/>
        <v>Marginal Direita - Estaca 986+16,00 A 999+07,00</v>
      </c>
      <c r="B376" s="1">
        <f t="shared" si="48"/>
        <v>251</v>
      </c>
      <c r="C376" s="1">
        <f t="shared" si="48"/>
        <v>10.5</v>
      </c>
      <c r="D376" s="1">
        <f t="shared" si="49"/>
        <v>2635.5</v>
      </c>
      <c r="E376" s="1">
        <v>0.05</v>
      </c>
      <c r="F376" s="1">
        <f t="shared" si="50"/>
        <v>131.77500000000001</v>
      </c>
    </row>
    <row r="377" spans="1:8" s="2" customFormat="1" ht="15" customHeight="1">
      <c r="A377" s="6" t="str">
        <f t="shared" si="47"/>
        <v>Marginal Direita - Estaca 999+07,00 A 1002+00,00</v>
      </c>
      <c r="B377" s="1">
        <f t="shared" si="48"/>
        <v>53</v>
      </c>
      <c r="C377" s="1">
        <f t="shared" si="48"/>
        <v>11.7</v>
      </c>
      <c r="D377" s="1">
        <f t="shared" si="49"/>
        <v>620.09999999999991</v>
      </c>
      <c r="E377" s="1">
        <v>0.05</v>
      </c>
      <c r="F377" s="1">
        <f t="shared" si="50"/>
        <v>31.004999999999995</v>
      </c>
    </row>
    <row r="378" spans="1:8" s="2" customFormat="1" ht="15" customHeight="1">
      <c r="A378" s="6" t="str">
        <f t="shared" si="47"/>
        <v>Marginal Direita - Estaca 1002+00,00 A 1014+00,00</v>
      </c>
      <c r="B378" s="1">
        <f t="shared" si="48"/>
        <v>240</v>
      </c>
      <c r="C378" s="1">
        <f t="shared" si="48"/>
        <v>7</v>
      </c>
      <c r="D378" s="1">
        <f t="shared" si="49"/>
        <v>1680</v>
      </c>
      <c r="E378" s="1">
        <v>0.05</v>
      </c>
      <c r="F378" s="1">
        <f t="shared" si="50"/>
        <v>84</v>
      </c>
    </row>
    <row r="379" spans="1:8" s="2" customFormat="1" ht="15" customHeight="1">
      <c r="A379" s="6" t="str">
        <f t="shared" si="47"/>
        <v>Marginal Direita - Estaca 1014+00,00 A 1020+00,00</v>
      </c>
      <c r="B379" s="1">
        <f t="shared" si="48"/>
        <v>120</v>
      </c>
      <c r="C379" s="1">
        <f t="shared" si="48"/>
        <v>11.45</v>
      </c>
      <c r="D379" s="1">
        <f>C379*B379</f>
        <v>1374</v>
      </c>
      <c r="E379" s="1">
        <v>0.05</v>
      </c>
      <c r="F379" s="1">
        <f>E379*D379</f>
        <v>68.7</v>
      </c>
    </row>
    <row r="380" spans="1:8" s="2" customFormat="1" ht="15" customHeight="1">
      <c r="A380" s="6" t="str">
        <f t="shared" si="47"/>
        <v>Marginal Direita - Estaca 1020+00,00 A 1028+00,00</v>
      </c>
      <c r="B380" s="1">
        <f t="shared" ref="B380:C382" si="51">C338</f>
        <v>160</v>
      </c>
      <c r="C380" s="1">
        <f t="shared" si="51"/>
        <v>10.5</v>
      </c>
      <c r="D380" s="1">
        <f>C380*B380</f>
        <v>1680</v>
      </c>
      <c r="E380" s="1">
        <v>0.05</v>
      </c>
      <c r="F380" s="1">
        <f>E380*D380</f>
        <v>84</v>
      </c>
    </row>
    <row r="381" spans="1:8" s="2" customFormat="1" ht="15" customHeight="1">
      <c r="A381" s="6" t="str">
        <f t="shared" si="47"/>
        <v>Marginal Direita - Estaca 1028+00,00 A 1035+00,00</v>
      </c>
      <c r="B381" s="1">
        <f t="shared" si="51"/>
        <v>140</v>
      </c>
      <c r="C381" s="1">
        <f t="shared" si="51"/>
        <v>9.6</v>
      </c>
      <c r="D381" s="1">
        <f>C381*B381</f>
        <v>1344</v>
      </c>
      <c r="E381" s="1">
        <v>1.05</v>
      </c>
      <c r="F381" s="1">
        <f>E381*D381</f>
        <v>1411.2</v>
      </c>
    </row>
    <row r="382" spans="1:8" s="2" customFormat="1" ht="15" customHeight="1">
      <c r="A382" s="6" t="str">
        <f t="shared" si="47"/>
        <v>Ramo 200 - Estaca 201+7,00 A 218+18,43</v>
      </c>
      <c r="B382" s="1">
        <f t="shared" si="51"/>
        <v>351.43</v>
      </c>
      <c r="C382" s="1">
        <f t="shared" si="51"/>
        <v>7</v>
      </c>
      <c r="D382" s="1">
        <f>C382*B382</f>
        <v>2460.0100000000002</v>
      </c>
      <c r="E382" s="1">
        <v>0.05</v>
      </c>
      <c r="F382" s="1">
        <f>E382*D382</f>
        <v>123.00050000000002</v>
      </c>
    </row>
    <row r="383" spans="1:8" s="2" customFormat="1" ht="15" customHeight="1">
      <c r="A383" s="54" t="s">
        <v>6</v>
      </c>
      <c r="B383" s="55"/>
      <c r="C383" s="55"/>
      <c r="D383" s="5">
        <f>SUM(D366:D382)</f>
        <v>27038.517599999999</v>
      </c>
      <c r="E383" s="23"/>
      <c r="F383" s="5">
        <f>SUM(F366:F382)</f>
        <v>2695.9258800000002</v>
      </c>
      <c r="G383" s="8"/>
      <c r="H383" s="3"/>
    </row>
    <row r="384" spans="1:8" s="2" customFormat="1" ht="7.5" customHeight="1">
      <c r="A384" s="57"/>
      <c r="B384" s="57"/>
      <c r="C384" s="57"/>
      <c r="D384" s="57"/>
      <c r="E384" s="57"/>
      <c r="F384" s="57"/>
    </row>
    <row r="385" spans="1:6" s="2" customFormat="1" ht="20.100000000000001" customHeight="1">
      <c r="A385" s="45" t="s">
        <v>5</v>
      </c>
      <c r="B385" s="46"/>
      <c r="C385" s="46"/>
      <c r="D385" s="46"/>
      <c r="E385" s="46"/>
      <c r="F385" s="47"/>
    </row>
    <row r="386" spans="1:6" s="2" customFormat="1" ht="39.950000000000003" customHeight="1">
      <c r="A386" s="16" t="s">
        <v>13</v>
      </c>
      <c r="B386" s="7" t="s">
        <v>3</v>
      </c>
      <c r="C386" s="7" t="s">
        <v>4</v>
      </c>
      <c r="D386" s="7" t="s">
        <v>0</v>
      </c>
      <c r="E386" s="7" t="s">
        <v>1</v>
      </c>
      <c r="F386" s="7" t="s">
        <v>2</v>
      </c>
    </row>
    <row r="387" spans="1:6" s="2" customFormat="1" ht="15" customHeight="1">
      <c r="A387" s="6" t="str">
        <f t="shared" ref="A387:C400" si="52">A366</f>
        <v>Marginal Direita - Estaca 895+14,52 A 900+15,00</v>
      </c>
      <c r="B387" s="1">
        <f t="shared" si="52"/>
        <v>100.48</v>
      </c>
      <c r="C387" s="1">
        <f t="shared" si="52"/>
        <v>3.87</v>
      </c>
      <c r="D387" s="1">
        <f>C387*B387</f>
        <v>388.85760000000005</v>
      </c>
      <c r="E387" s="1">
        <v>0.08</v>
      </c>
      <c r="F387" s="1">
        <f>E387*D387</f>
        <v>31.108608000000004</v>
      </c>
    </row>
    <row r="388" spans="1:6" s="2" customFormat="1" ht="15" customHeight="1">
      <c r="A388" s="6" t="str">
        <f t="shared" si="52"/>
        <v>Marginal Direita - Estaca 900+15,00 A 912+15,00</v>
      </c>
      <c r="B388" s="1">
        <f t="shared" si="52"/>
        <v>240</v>
      </c>
      <c r="C388" s="1">
        <f t="shared" si="52"/>
        <v>3.85</v>
      </c>
      <c r="D388" s="1">
        <f t="shared" ref="D388:D403" si="53">C388*B388</f>
        <v>924</v>
      </c>
      <c r="E388" s="1">
        <v>0.08</v>
      </c>
      <c r="F388" s="1">
        <f t="shared" ref="F388:F403" si="54">E388*D388</f>
        <v>73.92</v>
      </c>
    </row>
    <row r="389" spans="1:6" s="2" customFormat="1" ht="15" customHeight="1">
      <c r="A389" s="6" t="str">
        <f t="shared" si="52"/>
        <v>Marginal Direita - Estaca 912+15,00 A 917+05,00</v>
      </c>
      <c r="B389" s="1">
        <f t="shared" si="52"/>
        <v>90</v>
      </c>
      <c r="C389" s="1">
        <f t="shared" si="52"/>
        <v>13.5</v>
      </c>
      <c r="D389" s="1">
        <f t="shared" si="53"/>
        <v>1215</v>
      </c>
      <c r="E389" s="1">
        <v>0.08</v>
      </c>
      <c r="F389" s="1">
        <f t="shared" si="54"/>
        <v>97.2</v>
      </c>
    </row>
    <row r="390" spans="1:6" s="2" customFormat="1" ht="15" customHeight="1">
      <c r="A390" s="6" t="str">
        <f t="shared" si="52"/>
        <v>Marginal Direita - Estaca 917+05,00 A 930+15,00</v>
      </c>
      <c r="B390" s="1">
        <f t="shared" si="52"/>
        <v>250</v>
      </c>
      <c r="C390" s="1">
        <f t="shared" si="52"/>
        <v>10.5</v>
      </c>
      <c r="D390" s="1">
        <f t="shared" si="53"/>
        <v>2625</v>
      </c>
      <c r="E390" s="1">
        <v>0.08</v>
      </c>
      <c r="F390" s="1">
        <f t="shared" si="54"/>
        <v>210</v>
      </c>
    </row>
    <row r="391" spans="1:6" s="2" customFormat="1" ht="15" customHeight="1">
      <c r="A391" s="6" t="str">
        <f t="shared" si="52"/>
        <v>Marginal Direita - Estaca 930+15,00 A 935+00,00</v>
      </c>
      <c r="B391" s="1">
        <f t="shared" si="52"/>
        <v>95</v>
      </c>
      <c r="C391" s="1">
        <f t="shared" si="52"/>
        <v>12.55</v>
      </c>
      <c r="D391" s="1">
        <f t="shared" si="53"/>
        <v>1192.25</v>
      </c>
      <c r="E391" s="1">
        <v>0.08</v>
      </c>
      <c r="F391" s="1">
        <f t="shared" si="54"/>
        <v>95.38</v>
      </c>
    </row>
    <row r="392" spans="1:6" s="2" customFormat="1" ht="15" customHeight="1">
      <c r="A392" s="6" t="str">
        <f t="shared" si="52"/>
        <v>Marginal Direita - Estaca 935+00,00 A 958+00,00</v>
      </c>
      <c r="B392" s="1">
        <f t="shared" si="52"/>
        <v>460</v>
      </c>
      <c r="C392" s="1">
        <f t="shared" si="52"/>
        <v>10.5</v>
      </c>
      <c r="D392" s="1">
        <f t="shared" si="53"/>
        <v>4830</v>
      </c>
      <c r="E392" s="1">
        <v>0.08</v>
      </c>
      <c r="F392" s="1">
        <f t="shared" si="54"/>
        <v>386.40000000000003</v>
      </c>
    </row>
    <row r="393" spans="1:6" s="2" customFormat="1" ht="15" customHeight="1">
      <c r="A393" s="6" t="str">
        <f t="shared" si="52"/>
        <v>Marginal Direita - Estaca 958+00,00 A 961+10,00</v>
      </c>
      <c r="B393" s="1">
        <f t="shared" si="52"/>
        <v>70</v>
      </c>
      <c r="C393" s="1">
        <f t="shared" si="52"/>
        <v>11.7</v>
      </c>
      <c r="D393" s="1">
        <f t="shared" si="53"/>
        <v>819</v>
      </c>
      <c r="E393" s="1">
        <v>0.08</v>
      </c>
      <c r="F393" s="1">
        <f t="shared" si="54"/>
        <v>65.52</v>
      </c>
    </row>
    <row r="394" spans="1:6" s="2" customFormat="1" ht="15" customHeight="1">
      <c r="A394" s="6" t="str">
        <f t="shared" si="52"/>
        <v>Marginal Direita - Estaca 961+10,00 A 964+12,00</v>
      </c>
      <c r="B394" s="1">
        <f t="shared" si="52"/>
        <v>62</v>
      </c>
      <c r="C394" s="1">
        <f t="shared" si="52"/>
        <v>6.6</v>
      </c>
      <c r="D394" s="1">
        <f t="shared" si="53"/>
        <v>409.2</v>
      </c>
      <c r="E394" s="1">
        <v>0.08</v>
      </c>
      <c r="F394" s="1">
        <f t="shared" si="54"/>
        <v>32.735999999999997</v>
      </c>
    </row>
    <row r="395" spans="1:6" s="2" customFormat="1" ht="15" customHeight="1">
      <c r="A395" s="6" t="str">
        <f t="shared" si="52"/>
        <v>Marginal Direita - Estaca 964+12,00 A 982+0,00</v>
      </c>
      <c r="B395" s="1">
        <f t="shared" si="52"/>
        <v>348</v>
      </c>
      <c r="C395" s="1">
        <f t="shared" si="52"/>
        <v>4.8</v>
      </c>
      <c r="D395" s="1">
        <f t="shared" si="53"/>
        <v>1670.3999999999999</v>
      </c>
      <c r="E395" s="1">
        <v>0.08</v>
      </c>
      <c r="F395" s="1">
        <f t="shared" si="54"/>
        <v>133.63200000000001</v>
      </c>
    </row>
    <row r="396" spans="1:6" s="2" customFormat="1" ht="15" customHeight="1">
      <c r="A396" s="6" t="str">
        <f t="shared" si="52"/>
        <v>Marginal Direita - Estaca 982+0,00 A 986+16,00</v>
      </c>
      <c r="B396" s="1">
        <f t="shared" si="52"/>
        <v>96</v>
      </c>
      <c r="C396" s="1">
        <f t="shared" si="52"/>
        <v>12.2</v>
      </c>
      <c r="D396" s="1">
        <f t="shared" si="53"/>
        <v>1171.1999999999998</v>
      </c>
      <c r="E396" s="1">
        <v>0.08</v>
      </c>
      <c r="F396" s="1">
        <f t="shared" si="54"/>
        <v>93.695999999999984</v>
      </c>
    </row>
    <row r="397" spans="1:6" s="2" customFormat="1" ht="15" customHeight="1">
      <c r="A397" s="6" t="str">
        <f t="shared" si="52"/>
        <v>Marginal Direita - Estaca 986+16,00 A 999+07,00</v>
      </c>
      <c r="B397" s="1">
        <f t="shared" si="52"/>
        <v>251</v>
      </c>
      <c r="C397" s="1">
        <f t="shared" si="52"/>
        <v>10.5</v>
      </c>
      <c r="D397" s="1">
        <f t="shared" si="53"/>
        <v>2635.5</v>
      </c>
      <c r="E397" s="1">
        <v>0.08</v>
      </c>
      <c r="F397" s="1">
        <f t="shared" si="54"/>
        <v>210.84</v>
      </c>
    </row>
    <row r="398" spans="1:6" s="2" customFormat="1" ht="15" customHeight="1">
      <c r="A398" s="6" t="str">
        <f t="shared" si="52"/>
        <v>Marginal Direita - Estaca 999+07,00 A 1002+00,00</v>
      </c>
      <c r="B398" s="1">
        <f t="shared" si="52"/>
        <v>53</v>
      </c>
      <c r="C398" s="1">
        <f t="shared" si="52"/>
        <v>11.7</v>
      </c>
      <c r="D398" s="1">
        <f t="shared" si="53"/>
        <v>620.09999999999991</v>
      </c>
      <c r="E398" s="1">
        <v>0.08</v>
      </c>
      <c r="F398" s="1">
        <f t="shared" si="54"/>
        <v>49.607999999999997</v>
      </c>
    </row>
    <row r="399" spans="1:6" s="2" customFormat="1" ht="15" customHeight="1">
      <c r="A399" s="6" t="str">
        <f t="shared" si="52"/>
        <v>Marginal Direita - Estaca 1002+00,00 A 1014+00,00</v>
      </c>
      <c r="B399" s="1">
        <f t="shared" si="52"/>
        <v>240</v>
      </c>
      <c r="C399" s="1">
        <f t="shared" si="52"/>
        <v>7</v>
      </c>
      <c r="D399" s="1">
        <f t="shared" si="53"/>
        <v>1680</v>
      </c>
      <c r="E399" s="1">
        <v>0.08</v>
      </c>
      <c r="F399" s="1">
        <f t="shared" si="54"/>
        <v>134.4</v>
      </c>
    </row>
    <row r="400" spans="1:6" s="2" customFormat="1" ht="15" customHeight="1">
      <c r="A400" s="6" t="str">
        <f t="shared" si="52"/>
        <v>Marginal Direita - Estaca 1014+00,00 A 1020+00,00</v>
      </c>
      <c r="B400" s="1">
        <f t="shared" si="52"/>
        <v>120</v>
      </c>
      <c r="C400" s="1">
        <f t="shared" si="52"/>
        <v>11.45</v>
      </c>
      <c r="D400" s="1">
        <f t="shared" si="53"/>
        <v>1374</v>
      </c>
      <c r="E400" s="1">
        <v>0.08</v>
      </c>
      <c r="F400" s="1">
        <f t="shared" si="54"/>
        <v>109.92</v>
      </c>
    </row>
    <row r="401" spans="1:8" s="2" customFormat="1" ht="15" customHeight="1">
      <c r="A401" s="6" t="str">
        <f t="shared" ref="A401:C402" si="55">A380</f>
        <v>Marginal Direita - Estaca 1020+00,00 A 1028+00,00</v>
      </c>
      <c r="B401" s="1">
        <f t="shared" si="55"/>
        <v>160</v>
      </c>
      <c r="C401" s="1">
        <f t="shared" si="55"/>
        <v>10.5</v>
      </c>
      <c r="D401" s="1">
        <f t="shared" si="53"/>
        <v>1680</v>
      </c>
      <c r="E401" s="1">
        <v>0.08</v>
      </c>
      <c r="F401" s="1">
        <f t="shared" si="54"/>
        <v>134.4</v>
      </c>
    </row>
    <row r="402" spans="1:8" s="2" customFormat="1" ht="15" customHeight="1">
      <c r="A402" s="6" t="str">
        <f t="shared" si="55"/>
        <v>Marginal Direita - Estaca 1028+00,00 A 1035+00,00</v>
      </c>
      <c r="B402" s="1">
        <f t="shared" si="55"/>
        <v>140</v>
      </c>
      <c r="C402" s="1">
        <f t="shared" si="55"/>
        <v>9.6</v>
      </c>
      <c r="D402" s="1">
        <f>C402*B402</f>
        <v>1344</v>
      </c>
      <c r="E402" s="1">
        <v>1.08</v>
      </c>
      <c r="F402" s="1">
        <f>E402*D402</f>
        <v>1451.52</v>
      </c>
    </row>
    <row r="403" spans="1:8" s="2" customFormat="1" ht="15" customHeight="1">
      <c r="A403" s="6" t="str">
        <f>A382</f>
        <v>Ramo 200 - Estaca 201+7,00 A 218+18,43</v>
      </c>
      <c r="B403" s="1">
        <f>B382</f>
        <v>351.43</v>
      </c>
      <c r="C403" s="1">
        <f>C382</f>
        <v>7</v>
      </c>
      <c r="D403" s="1">
        <f t="shared" si="53"/>
        <v>2460.0100000000002</v>
      </c>
      <c r="E403" s="1">
        <v>0.08</v>
      </c>
      <c r="F403" s="1">
        <f t="shared" si="54"/>
        <v>196.80080000000001</v>
      </c>
    </row>
    <row r="404" spans="1:8" s="2" customFormat="1" ht="15" customHeight="1">
      <c r="A404" s="54" t="s">
        <v>6</v>
      </c>
      <c r="B404" s="55"/>
      <c r="C404" s="55"/>
      <c r="D404" s="5">
        <f>SUM(D387:D403)</f>
        <v>27038.517599999999</v>
      </c>
      <c r="E404" s="23"/>
      <c r="F404" s="5">
        <f>SUM(F387:F403)</f>
        <v>3507.081408</v>
      </c>
      <c r="G404" s="8"/>
      <c r="H404" s="3"/>
    </row>
    <row r="405" spans="1:8" s="2" customFormat="1" ht="7.5" customHeight="1">
      <c r="A405" s="57"/>
      <c r="B405" s="57"/>
      <c r="C405" s="57"/>
      <c r="D405" s="57"/>
      <c r="E405" s="57"/>
      <c r="F405" s="57"/>
    </row>
    <row r="406" spans="1:8" s="2" customFormat="1" ht="20.100000000000001" customHeight="1">
      <c r="A406" s="45" t="s">
        <v>30</v>
      </c>
      <c r="B406" s="46"/>
      <c r="C406" s="46"/>
      <c r="D406" s="46"/>
      <c r="E406" s="46"/>
      <c r="F406" s="47"/>
    </row>
    <row r="407" spans="1:8" s="2" customFormat="1" ht="24.95" customHeight="1">
      <c r="A407" s="48" t="s">
        <v>13</v>
      </c>
      <c r="B407" s="49"/>
      <c r="C407" s="49"/>
      <c r="D407" s="49"/>
      <c r="E407" s="50"/>
      <c r="F407" s="7" t="s">
        <v>10</v>
      </c>
    </row>
    <row r="408" spans="1:8" s="2" customFormat="1" ht="15" customHeight="1">
      <c r="A408" s="58" t="s">
        <v>49</v>
      </c>
      <c r="B408" s="59"/>
      <c r="C408" s="59"/>
      <c r="D408" s="59"/>
      <c r="E408" s="60"/>
      <c r="F408" s="13">
        <v>6080</v>
      </c>
    </row>
    <row r="409" spans="1:8" s="2" customFormat="1" ht="15" customHeight="1">
      <c r="A409" s="63" t="s">
        <v>9</v>
      </c>
      <c r="B409" s="64"/>
      <c r="C409" s="64"/>
      <c r="D409" s="64"/>
      <c r="E409" s="65"/>
      <c r="F409" s="5">
        <f>F408</f>
        <v>6080</v>
      </c>
      <c r="G409" s="9"/>
    </row>
    <row r="410" spans="1:8" s="2" customFormat="1" ht="15" customHeight="1">
      <c r="A410" s="63" t="s">
        <v>11</v>
      </c>
      <c r="B410" s="64"/>
      <c r="C410" s="64"/>
      <c r="D410" s="64"/>
      <c r="E410" s="65"/>
      <c r="F410" s="5">
        <f>SUM(F409:F409)/2</f>
        <v>3040</v>
      </c>
      <c r="G410" s="9"/>
    </row>
    <row r="411" spans="1:8" s="2" customFormat="1" ht="15" customHeight="1">
      <c r="A411" s="63" t="s">
        <v>12</v>
      </c>
      <c r="B411" s="64"/>
      <c r="C411" s="64"/>
      <c r="D411" s="64"/>
      <c r="E411" s="65"/>
      <c r="F411" s="5">
        <f>SUM(F410:F410)</f>
        <v>3040</v>
      </c>
      <c r="G411" s="9"/>
    </row>
    <row r="412" spans="1:8" ht="7.5" customHeight="1">
      <c r="A412" s="57"/>
      <c r="B412" s="57"/>
      <c r="C412" s="57"/>
      <c r="D412" s="57"/>
      <c r="E412" s="57"/>
      <c r="F412" s="57"/>
    </row>
    <row r="413" spans="1:8" s="2" customFormat="1" ht="17.100000000000001" customHeight="1">
      <c r="A413" s="61" t="s">
        <v>31</v>
      </c>
      <c r="B413" s="61"/>
      <c r="C413" s="61"/>
      <c r="D413" s="61"/>
      <c r="E413" s="61"/>
      <c r="F413" s="62"/>
    </row>
    <row r="414" spans="1:8" ht="7.5" customHeight="1"/>
    <row r="415" spans="1:8" s="2" customFormat="1" ht="20.100000000000001" customHeight="1">
      <c r="A415" s="45" t="s">
        <v>20</v>
      </c>
      <c r="B415" s="46"/>
      <c r="C415" s="46"/>
      <c r="D415" s="46"/>
      <c r="E415" s="46"/>
      <c r="F415" s="47"/>
    </row>
    <row r="416" spans="1:8" s="2" customFormat="1" ht="37.5" customHeight="1">
      <c r="A416" s="48" t="s">
        <v>13</v>
      </c>
      <c r="B416" s="49"/>
      <c r="C416" s="50"/>
      <c r="D416" s="7" t="s">
        <v>3</v>
      </c>
      <c r="E416" s="7" t="s">
        <v>4</v>
      </c>
      <c r="F416" s="7" t="s">
        <v>0</v>
      </c>
    </row>
    <row r="417" spans="1:6" s="2" customFormat="1" ht="15" customHeight="1">
      <c r="A417" s="69" t="s">
        <v>76</v>
      </c>
      <c r="B417" s="70"/>
      <c r="C417" s="71"/>
      <c r="D417" s="10">
        <v>356.15</v>
      </c>
      <c r="E417" s="10">
        <v>4.3</v>
      </c>
      <c r="F417" s="1">
        <f t="shared" ref="F417:F429" si="56">D417*E417</f>
        <v>1531.4449999999999</v>
      </c>
    </row>
    <row r="418" spans="1:6" s="2" customFormat="1" ht="15" customHeight="1">
      <c r="A418" s="69" t="s">
        <v>77</v>
      </c>
      <c r="B418" s="70"/>
      <c r="C418" s="71"/>
      <c r="D418" s="10">
        <v>188</v>
      </c>
      <c r="E418" s="10">
        <v>13.9</v>
      </c>
      <c r="F418" s="1">
        <f t="shared" si="56"/>
        <v>2613.2000000000003</v>
      </c>
    </row>
    <row r="419" spans="1:6" s="2" customFormat="1" ht="15" customHeight="1">
      <c r="A419" s="69" t="s">
        <v>78</v>
      </c>
      <c r="B419" s="70"/>
      <c r="C419" s="71"/>
      <c r="D419" s="10">
        <v>426</v>
      </c>
      <c r="E419" s="10">
        <v>11.5</v>
      </c>
      <c r="F419" s="1">
        <f t="shared" si="56"/>
        <v>4899</v>
      </c>
    </row>
    <row r="420" spans="1:6" s="2" customFormat="1" ht="15" customHeight="1">
      <c r="A420" s="69" t="s">
        <v>62</v>
      </c>
      <c r="B420" s="70"/>
      <c r="C420" s="71"/>
      <c r="D420" s="10">
        <v>202</v>
      </c>
      <c r="E420" s="10">
        <v>8.58</v>
      </c>
      <c r="F420" s="1">
        <f t="shared" si="56"/>
        <v>1733.16</v>
      </c>
    </row>
    <row r="421" spans="1:6" s="2" customFormat="1" ht="15" customHeight="1">
      <c r="A421" s="69" t="s">
        <v>79</v>
      </c>
      <c r="B421" s="70"/>
      <c r="C421" s="71"/>
      <c r="D421" s="10">
        <v>230</v>
      </c>
      <c r="E421" s="10">
        <v>7.4</v>
      </c>
      <c r="F421" s="1">
        <f t="shared" si="56"/>
        <v>1702</v>
      </c>
    </row>
    <row r="422" spans="1:6" s="2" customFormat="1" ht="15" customHeight="1">
      <c r="A422" s="69" t="s">
        <v>80</v>
      </c>
      <c r="B422" s="70"/>
      <c r="C422" s="71"/>
      <c r="D422" s="10">
        <v>340</v>
      </c>
      <c r="E422" s="10">
        <v>5.75</v>
      </c>
      <c r="F422" s="1">
        <f t="shared" si="56"/>
        <v>1955</v>
      </c>
    </row>
    <row r="423" spans="1:6" s="2" customFormat="1" ht="15" customHeight="1">
      <c r="A423" s="69" t="s">
        <v>81</v>
      </c>
      <c r="B423" s="70"/>
      <c r="C423" s="71"/>
      <c r="D423" s="10">
        <v>340</v>
      </c>
      <c r="E423" s="10">
        <v>14.75</v>
      </c>
      <c r="F423" s="1">
        <f t="shared" si="56"/>
        <v>5015</v>
      </c>
    </row>
    <row r="424" spans="1:6" s="2" customFormat="1" ht="15" customHeight="1">
      <c r="A424" s="69" t="s">
        <v>82</v>
      </c>
      <c r="B424" s="70"/>
      <c r="C424" s="71"/>
      <c r="D424" s="10">
        <v>260</v>
      </c>
      <c r="E424" s="10">
        <v>8</v>
      </c>
      <c r="F424" s="1">
        <f t="shared" si="56"/>
        <v>2080</v>
      </c>
    </row>
    <row r="425" spans="1:6" s="2" customFormat="1" ht="15" customHeight="1">
      <c r="A425" s="69" t="s">
        <v>83</v>
      </c>
      <c r="B425" s="70"/>
      <c r="C425" s="71"/>
      <c r="D425" s="10">
        <v>240</v>
      </c>
      <c r="E425" s="10">
        <v>13.5</v>
      </c>
      <c r="F425" s="1">
        <f t="shared" si="56"/>
        <v>3240</v>
      </c>
    </row>
    <row r="426" spans="1:6" s="2" customFormat="1" ht="15" customHeight="1">
      <c r="A426" s="69" t="s">
        <v>84</v>
      </c>
      <c r="B426" s="70"/>
      <c r="C426" s="71"/>
      <c r="D426" s="10">
        <v>100</v>
      </c>
      <c r="E426" s="10">
        <v>11.5</v>
      </c>
      <c r="F426" s="1">
        <f t="shared" si="56"/>
        <v>1150</v>
      </c>
    </row>
    <row r="427" spans="1:6" s="2" customFormat="1" ht="15" customHeight="1">
      <c r="A427" s="69" t="s">
        <v>85</v>
      </c>
      <c r="B427" s="70"/>
      <c r="C427" s="71"/>
      <c r="D427" s="10">
        <v>60</v>
      </c>
      <c r="E427" s="10">
        <v>12.7</v>
      </c>
      <c r="F427" s="1">
        <f t="shared" si="56"/>
        <v>762</v>
      </c>
    </row>
    <row r="428" spans="1:6" s="2" customFormat="1" ht="15" customHeight="1">
      <c r="A428" s="69" t="s">
        <v>87</v>
      </c>
      <c r="B428" s="70"/>
      <c r="C428" s="71"/>
      <c r="D428" s="10">
        <v>282</v>
      </c>
      <c r="E428" s="10">
        <v>10.45</v>
      </c>
      <c r="F428" s="1">
        <f t="shared" si="56"/>
        <v>2946.8999999999996</v>
      </c>
    </row>
    <row r="429" spans="1:6" s="2" customFormat="1" ht="15" customHeight="1">
      <c r="A429" s="69" t="s">
        <v>88</v>
      </c>
      <c r="B429" s="70"/>
      <c r="C429" s="71"/>
      <c r="D429" s="10">
        <v>113</v>
      </c>
      <c r="E429" s="10">
        <v>8</v>
      </c>
      <c r="F429" s="1">
        <f t="shared" si="56"/>
        <v>904</v>
      </c>
    </row>
    <row r="430" spans="1:6" s="2" customFormat="1" ht="15" customHeight="1">
      <c r="A430" s="66" t="s">
        <v>6</v>
      </c>
      <c r="B430" s="67"/>
      <c r="C430" s="67"/>
      <c r="D430" s="67"/>
      <c r="E430" s="68"/>
      <c r="F430" s="11">
        <f>SUM(F417:F429)</f>
        <v>30531.705000000002</v>
      </c>
    </row>
    <row r="431" spans="1:6" ht="7.5" customHeight="1"/>
    <row r="432" spans="1:6" s="2" customFormat="1" ht="20.100000000000001" customHeight="1">
      <c r="A432" s="45" t="s">
        <v>23</v>
      </c>
      <c r="B432" s="46"/>
      <c r="C432" s="46"/>
      <c r="D432" s="46"/>
      <c r="E432" s="46"/>
      <c r="F432" s="47"/>
    </row>
    <row r="433" spans="1:6" s="2" customFormat="1" ht="39.950000000000003" customHeight="1">
      <c r="A433" s="16" t="s">
        <v>13</v>
      </c>
      <c r="B433" s="7" t="s">
        <v>3</v>
      </c>
      <c r="C433" s="7" t="s">
        <v>4</v>
      </c>
      <c r="D433" s="7" t="s">
        <v>0</v>
      </c>
      <c r="E433" s="7" t="s">
        <v>1</v>
      </c>
      <c r="F433" s="7" t="s">
        <v>2</v>
      </c>
    </row>
    <row r="434" spans="1:6" s="2" customFormat="1" ht="15" customHeight="1">
      <c r="A434" s="6" t="str">
        <f t="shared" ref="A434:A446" si="57">A417</f>
        <v>Marginal Esquerda - Estaca 895+17,85 A 913+14,00</v>
      </c>
      <c r="B434" s="1">
        <f t="shared" ref="B434:B446" si="58">D417</f>
        <v>356.15</v>
      </c>
      <c r="C434" s="1">
        <f t="shared" ref="C434:C446" si="59">E417</f>
        <v>4.3</v>
      </c>
      <c r="D434" s="4">
        <f t="shared" ref="D434:D439" si="60">C434*B434</f>
        <v>1531.4449999999999</v>
      </c>
      <c r="E434" s="1">
        <v>0.5</v>
      </c>
      <c r="F434" s="1">
        <f t="shared" ref="F434:F439" si="61">D434*E434</f>
        <v>765.72249999999997</v>
      </c>
    </row>
    <row r="435" spans="1:6" s="2" customFormat="1" ht="15" customHeight="1">
      <c r="A435" s="6" t="str">
        <f t="shared" si="57"/>
        <v>Marginal Esquerda - Estaca 913+14,00 A 923+02,00</v>
      </c>
      <c r="B435" s="1">
        <f t="shared" si="58"/>
        <v>188</v>
      </c>
      <c r="C435" s="1">
        <f t="shared" si="59"/>
        <v>13.9</v>
      </c>
      <c r="D435" s="4">
        <f t="shared" si="60"/>
        <v>2613.2000000000003</v>
      </c>
      <c r="E435" s="1">
        <v>0.5</v>
      </c>
      <c r="F435" s="1">
        <f t="shared" si="61"/>
        <v>1306.6000000000001</v>
      </c>
    </row>
    <row r="436" spans="1:6" s="2" customFormat="1" ht="15" customHeight="1">
      <c r="A436" s="6" t="str">
        <f t="shared" si="57"/>
        <v>Marginal Esquerda - Estaca 923+02,00 A 944+08,00</v>
      </c>
      <c r="B436" s="1">
        <f t="shared" si="58"/>
        <v>426</v>
      </c>
      <c r="C436" s="1">
        <f t="shared" si="59"/>
        <v>11.5</v>
      </c>
      <c r="D436" s="4">
        <f t="shared" si="60"/>
        <v>4899</v>
      </c>
      <c r="E436" s="1">
        <v>0.5</v>
      </c>
      <c r="F436" s="1">
        <f t="shared" si="61"/>
        <v>2449.5</v>
      </c>
    </row>
    <row r="437" spans="1:6" s="2" customFormat="1" ht="15" customHeight="1">
      <c r="A437" s="6" t="str">
        <f t="shared" si="57"/>
        <v>Marginal Esquerda - Estaca 944+08,00 A 954+10,00</v>
      </c>
      <c r="B437" s="1">
        <f t="shared" si="58"/>
        <v>202</v>
      </c>
      <c r="C437" s="1">
        <f t="shared" si="59"/>
        <v>8.58</v>
      </c>
      <c r="D437" s="4">
        <f t="shared" si="60"/>
        <v>1733.16</v>
      </c>
      <c r="E437" s="1">
        <v>0.5</v>
      </c>
      <c r="F437" s="1">
        <f t="shared" si="61"/>
        <v>866.58</v>
      </c>
    </row>
    <row r="438" spans="1:6" s="2" customFormat="1" ht="15" customHeight="1">
      <c r="A438" s="6" t="str">
        <f t="shared" si="57"/>
        <v>Marginal Esquerda - Estaca 954+10,00 A 965+00,00</v>
      </c>
      <c r="B438" s="1">
        <f t="shared" si="58"/>
        <v>230</v>
      </c>
      <c r="C438" s="1">
        <f t="shared" si="59"/>
        <v>7.4</v>
      </c>
      <c r="D438" s="4">
        <f t="shared" si="60"/>
        <v>1702</v>
      </c>
      <c r="E438" s="1">
        <v>0.5</v>
      </c>
      <c r="F438" s="1">
        <f t="shared" si="61"/>
        <v>851</v>
      </c>
    </row>
    <row r="439" spans="1:6" s="2" customFormat="1" ht="15" customHeight="1">
      <c r="A439" s="6" t="str">
        <f t="shared" si="57"/>
        <v>Marginal Esquerda - Estaca 965+00,00 A 982+00,00</v>
      </c>
      <c r="B439" s="1">
        <f t="shared" si="58"/>
        <v>340</v>
      </c>
      <c r="C439" s="1">
        <f t="shared" si="59"/>
        <v>5.75</v>
      </c>
      <c r="D439" s="4">
        <f t="shared" si="60"/>
        <v>1955</v>
      </c>
      <c r="E439" s="1">
        <v>0.5</v>
      </c>
      <c r="F439" s="1">
        <f t="shared" si="61"/>
        <v>977.5</v>
      </c>
    </row>
    <row r="440" spans="1:6" s="2" customFormat="1" ht="15" customHeight="1">
      <c r="A440" s="6" t="str">
        <f t="shared" si="57"/>
        <v>Marginal Esquerda - Estaca 982+00,00 A 999+00,00</v>
      </c>
      <c r="B440" s="1">
        <f t="shared" si="58"/>
        <v>340</v>
      </c>
      <c r="C440" s="1">
        <f t="shared" si="59"/>
        <v>14.75</v>
      </c>
      <c r="D440" s="4">
        <f t="shared" ref="D440:D446" si="62">C440*B440</f>
        <v>5015</v>
      </c>
      <c r="E440" s="1">
        <v>0.5</v>
      </c>
      <c r="F440" s="1">
        <f t="shared" ref="F440:F446" si="63">D440*E440</f>
        <v>2507.5</v>
      </c>
    </row>
    <row r="441" spans="1:6" s="2" customFormat="1" ht="15" customHeight="1">
      <c r="A441" s="6" t="str">
        <f t="shared" si="57"/>
        <v>Marginal Esquerda - Estaca 999+00,00 A 1012+00,00</v>
      </c>
      <c r="B441" s="1">
        <f t="shared" si="58"/>
        <v>260</v>
      </c>
      <c r="C441" s="1">
        <f t="shared" si="59"/>
        <v>8</v>
      </c>
      <c r="D441" s="4">
        <f t="shared" si="62"/>
        <v>2080</v>
      </c>
      <c r="E441" s="1">
        <v>0.5</v>
      </c>
      <c r="F441" s="1">
        <f t="shared" si="63"/>
        <v>1040</v>
      </c>
    </row>
    <row r="442" spans="1:6" s="2" customFormat="1" ht="15" customHeight="1">
      <c r="A442" s="6" t="str">
        <f t="shared" si="57"/>
        <v>Marginal Esquerda - Estaca 1012+00,00 A 1024+00,00</v>
      </c>
      <c r="B442" s="1">
        <f t="shared" si="58"/>
        <v>240</v>
      </c>
      <c r="C442" s="1">
        <f t="shared" si="59"/>
        <v>13.5</v>
      </c>
      <c r="D442" s="4">
        <f t="shared" si="62"/>
        <v>3240</v>
      </c>
      <c r="E442" s="1">
        <v>0.5</v>
      </c>
      <c r="F442" s="1">
        <f t="shared" si="63"/>
        <v>1620</v>
      </c>
    </row>
    <row r="443" spans="1:6" s="2" customFormat="1" ht="15" customHeight="1">
      <c r="A443" s="6" t="str">
        <f t="shared" si="57"/>
        <v>Marginal Esquerda - Estaca 1024+00,00 A 1034+00,00</v>
      </c>
      <c r="B443" s="1">
        <f t="shared" si="58"/>
        <v>100</v>
      </c>
      <c r="C443" s="1">
        <f t="shared" si="59"/>
        <v>11.5</v>
      </c>
      <c r="D443" s="4">
        <f t="shared" si="62"/>
        <v>1150</v>
      </c>
      <c r="E443" s="1">
        <v>0.5</v>
      </c>
      <c r="F443" s="1">
        <f t="shared" si="63"/>
        <v>575</v>
      </c>
    </row>
    <row r="444" spans="1:6" s="2" customFormat="1" ht="15" customHeight="1">
      <c r="A444" s="6" t="str">
        <f t="shared" si="57"/>
        <v>Marginal Esquerda - Estaca 1034+00,00 A 1037+00,00</v>
      </c>
      <c r="B444" s="1">
        <f t="shared" si="58"/>
        <v>60</v>
      </c>
      <c r="C444" s="1">
        <f t="shared" si="59"/>
        <v>12.7</v>
      </c>
      <c r="D444" s="4">
        <f t="shared" si="62"/>
        <v>762</v>
      </c>
      <c r="E444" s="1">
        <v>0.5</v>
      </c>
      <c r="F444" s="1">
        <f t="shared" si="63"/>
        <v>381</v>
      </c>
    </row>
    <row r="445" spans="1:6" s="2" customFormat="1" ht="15" customHeight="1">
      <c r="A445" s="6" t="str">
        <f t="shared" si="57"/>
        <v>Ramo 300 - Estaca 300+00,00 A 314+02,00</v>
      </c>
      <c r="B445" s="1">
        <f t="shared" si="58"/>
        <v>282</v>
      </c>
      <c r="C445" s="1">
        <f t="shared" si="59"/>
        <v>10.45</v>
      </c>
      <c r="D445" s="4">
        <f t="shared" si="62"/>
        <v>2946.8999999999996</v>
      </c>
      <c r="E445" s="1">
        <v>0.5</v>
      </c>
      <c r="F445" s="1">
        <f t="shared" si="63"/>
        <v>1473.4499999999998</v>
      </c>
    </row>
    <row r="446" spans="1:6" s="2" customFormat="1" ht="15" customHeight="1">
      <c r="A446" s="6" t="str">
        <f t="shared" si="57"/>
        <v>Ramo 300 - Estaca 316+02,00 A  321+15,00</v>
      </c>
      <c r="B446" s="1">
        <f t="shared" si="58"/>
        <v>113</v>
      </c>
      <c r="C446" s="1">
        <f t="shared" si="59"/>
        <v>8</v>
      </c>
      <c r="D446" s="4">
        <f t="shared" si="62"/>
        <v>904</v>
      </c>
      <c r="E446" s="1">
        <v>0.5</v>
      </c>
      <c r="F446" s="1">
        <f t="shared" si="63"/>
        <v>452</v>
      </c>
    </row>
    <row r="447" spans="1:6" s="2" customFormat="1" ht="15" customHeight="1">
      <c r="A447" s="66" t="s">
        <v>6</v>
      </c>
      <c r="B447" s="67"/>
      <c r="C447" s="67"/>
      <c r="D447" s="67"/>
      <c r="E447" s="68"/>
      <c r="F447" s="11">
        <f>SUM(F434:F446)</f>
        <v>15265.852500000001</v>
      </c>
    </row>
    <row r="448" spans="1:6" s="2" customFormat="1" ht="15" customHeight="1">
      <c r="A448" s="66" t="s">
        <v>168</v>
      </c>
      <c r="B448" s="67"/>
      <c r="C448" s="67"/>
      <c r="D448" s="67"/>
      <c r="E448" s="68"/>
      <c r="F448" s="11">
        <f>F447*0.7</f>
        <v>10686.096750000001</v>
      </c>
    </row>
    <row r="449" spans="1:6" s="2" customFormat="1" ht="15" customHeight="1">
      <c r="A449" s="66" t="s">
        <v>169</v>
      </c>
      <c r="B449" s="67"/>
      <c r="C449" s="67"/>
      <c r="D449" s="67"/>
      <c r="E449" s="68"/>
      <c r="F449" s="11">
        <f>F447*0.3</f>
        <v>4579.7557500000003</v>
      </c>
    </row>
    <row r="450" spans="1:6" ht="7.5" customHeight="1"/>
    <row r="451" spans="1:6" s="2" customFormat="1" ht="20.100000000000001" customHeight="1">
      <c r="A451" s="45" t="s">
        <v>24</v>
      </c>
      <c r="B451" s="46"/>
      <c r="C451" s="46"/>
      <c r="D451" s="46"/>
      <c r="E451" s="46"/>
      <c r="F451" s="47"/>
    </row>
    <row r="452" spans="1:6" s="2" customFormat="1" ht="39.950000000000003" customHeight="1">
      <c r="A452" s="16" t="s">
        <v>13</v>
      </c>
      <c r="B452" s="7" t="s">
        <v>3</v>
      </c>
      <c r="C452" s="7" t="s">
        <v>4</v>
      </c>
      <c r="D452" s="7" t="s">
        <v>0</v>
      </c>
      <c r="E452" s="7" t="s">
        <v>1</v>
      </c>
      <c r="F452" s="7" t="s">
        <v>2</v>
      </c>
    </row>
    <row r="453" spans="1:6" s="2" customFormat="1" ht="15" customHeight="1">
      <c r="A453" s="6" t="str">
        <f t="shared" ref="A453:A465" si="64">A417</f>
        <v>Marginal Esquerda - Estaca 895+17,85 A 913+14,00</v>
      </c>
      <c r="B453" s="1">
        <f t="shared" ref="B453:B465" si="65">D417</f>
        <v>356.15</v>
      </c>
      <c r="C453" s="1">
        <f t="shared" ref="C453:C465" si="66">E417</f>
        <v>4.3</v>
      </c>
      <c r="D453" s="4">
        <f>C453*B453</f>
        <v>1531.4449999999999</v>
      </c>
      <c r="E453" s="1">
        <v>0.5</v>
      </c>
      <c r="F453" s="1">
        <f>D453*E453</f>
        <v>765.72249999999997</v>
      </c>
    </row>
    <row r="454" spans="1:6" s="2" customFormat="1" ht="15" customHeight="1">
      <c r="A454" s="6" t="str">
        <f t="shared" si="64"/>
        <v>Marginal Esquerda - Estaca 913+14,00 A 923+02,00</v>
      </c>
      <c r="B454" s="1">
        <f t="shared" si="65"/>
        <v>188</v>
      </c>
      <c r="C454" s="1">
        <f t="shared" si="66"/>
        <v>13.9</v>
      </c>
      <c r="D454" s="4">
        <f t="shared" ref="D454:D465" si="67">C454*B454</f>
        <v>2613.2000000000003</v>
      </c>
      <c r="E454" s="1">
        <v>0.5</v>
      </c>
      <c r="F454" s="1">
        <f t="shared" ref="F454:F465" si="68">D454*E454</f>
        <v>1306.6000000000001</v>
      </c>
    </row>
    <row r="455" spans="1:6" s="2" customFormat="1" ht="15" customHeight="1">
      <c r="A455" s="6" t="str">
        <f t="shared" si="64"/>
        <v>Marginal Esquerda - Estaca 923+02,00 A 944+08,00</v>
      </c>
      <c r="B455" s="1">
        <f t="shared" si="65"/>
        <v>426</v>
      </c>
      <c r="C455" s="1">
        <f t="shared" si="66"/>
        <v>11.5</v>
      </c>
      <c r="D455" s="4">
        <f t="shared" si="67"/>
        <v>4899</v>
      </c>
      <c r="E455" s="1">
        <v>0.5</v>
      </c>
      <c r="F455" s="1">
        <f t="shared" si="68"/>
        <v>2449.5</v>
      </c>
    </row>
    <row r="456" spans="1:6" s="2" customFormat="1" ht="15" customHeight="1">
      <c r="A456" s="6" t="str">
        <f t="shared" si="64"/>
        <v>Marginal Esquerda - Estaca 944+08,00 A 954+10,00</v>
      </c>
      <c r="B456" s="1">
        <f t="shared" si="65"/>
        <v>202</v>
      </c>
      <c r="C456" s="1">
        <f t="shared" si="66"/>
        <v>8.58</v>
      </c>
      <c r="D456" s="4">
        <f t="shared" si="67"/>
        <v>1733.16</v>
      </c>
      <c r="E456" s="1">
        <v>0.5</v>
      </c>
      <c r="F456" s="1">
        <f t="shared" si="68"/>
        <v>866.58</v>
      </c>
    </row>
    <row r="457" spans="1:6" s="2" customFormat="1" ht="15" customHeight="1">
      <c r="A457" s="6" t="str">
        <f t="shared" si="64"/>
        <v>Marginal Esquerda - Estaca 954+10,00 A 965+00,00</v>
      </c>
      <c r="B457" s="1">
        <f t="shared" si="65"/>
        <v>230</v>
      </c>
      <c r="C457" s="1">
        <f t="shared" si="66"/>
        <v>7.4</v>
      </c>
      <c r="D457" s="4">
        <f t="shared" si="67"/>
        <v>1702</v>
      </c>
      <c r="E457" s="1">
        <v>0.5</v>
      </c>
      <c r="F457" s="1">
        <f t="shared" si="68"/>
        <v>851</v>
      </c>
    </row>
    <row r="458" spans="1:6" s="2" customFormat="1" ht="15" customHeight="1">
      <c r="A458" s="6" t="str">
        <f t="shared" si="64"/>
        <v>Marginal Esquerda - Estaca 965+00,00 A 982+00,00</v>
      </c>
      <c r="B458" s="1">
        <f t="shared" si="65"/>
        <v>340</v>
      </c>
      <c r="C458" s="1">
        <f t="shared" si="66"/>
        <v>5.75</v>
      </c>
      <c r="D458" s="4">
        <f t="shared" si="67"/>
        <v>1955</v>
      </c>
      <c r="E458" s="1">
        <v>0.5</v>
      </c>
      <c r="F458" s="1">
        <f t="shared" si="68"/>
        <v>977.5</v>
      </c>
    </row>
    <row r="459" spans="1:6" s="2" customFormat="1" ht="15" customHeight="1">
      <c r="A459" s="6" t="str">
        <f t="shared" si="64"/>
        <v>Marginal Esquerda - Estaca 982+00,00 A 999+00,00</v>
      </c>
      <c r="B459" s="1">
        <f t="shared" si="65"/>
        <v>340</v>
      </c>
      <c r="C459" s="1">
        <f t="shared" si="66"/>
        <v>14.75</v>
      </c>
      <c r="D459" s="4">
        <f t="shared" si="67"/>
        <v>5015</v>
      </c>
      <c r="E459" s="1">
        <v>0.5</v>
      </c>
      <c r="F459" s="1">
        <f t="shared" si="68"/>
        <v>2507.5</v>
      </c>
    </row>
    <row r="460" spans="1:6" s="2" customFormat="1" ht="15" customHeight="1">
      <c r="A460" s="6" t="str">
        <f t="shared" si="64"/>
        <v>Marginal Esquerda - Estaca 999+00,00 A 1012+00,00</v>
      </c>
      <c r="B460" s="1">
        <f t="shared" si="65"/>
        <v>260</v>
      </c>
      <c r="C460" s="1">
        <f t="shared" si="66"/>
        <v>8</v>
      </c>
      <c r="D460" s="4">
        <f t="shared" si="67"/>
        <v>2080</v>
      </c>
      <c r="E460" s="1">
        <v>0.5</v>
      </c>
      <c r="F460" s="1">
        <f t="shared" si="68"/>
        <v>1040</v>
      </c>
    </row>
    <row r="461" spans="1:6" s="2" customFormat="1" ht="15" customHeight="1">
      <c r="A461" s="6" t="str">
        <f t="shared" si="64"/>
        <v>Marginal Esquerda - Estaca 1012+00,00 A 1024+00,00</v>
      </c>
      <c r="B461" s="1">
        <f t="shared" si="65"/>
        <v>240</v>
      </c>
      <c r="C461" s="1">
        <f t="shared" si="66"/>
        <v>13.5</v>
      </c>
      <c r="D461" s="4">
        <f t="shared" si="67"/>
        <v>3240</v>
      </c>
      <c r="E461" s="1">
        <v>0.5</v>
      </c>
      <c r="F461" s="1">
        <f t="shared" si="68"/>
        <v>1620</v>
      </c>
    </row>
    <row r="462" spans="1:6" s="2" customFormat="1" ht="15" customHeight="1">
      <c r="A462" s="6" t="str">
        <f t="shared" si="64"/>
        <v>Marginal Esquerda - Estaca 1024+00,00 A 1034+00,00</v>
      </c>
      <c r="B462" s="1">
        <f t="shared" si="65"/>
        <v>100</v>
      </c>
      <c r="C462" s="1">
        <f t="shared" si="66"/>
        <v>11.5</v>
      </c>
      <c r="D462" s="4">
        <f t="shared" si="67"/>
        <v>1150</v>
      </c>
      <c r="E462" s="1">
        <v>0.5</v>
      </c>
      <c r="F462" s="1">
        <f t="shared" si="68"/>
        <v>575</v>
      </c>
    </row>
    <row r="463" spans="1:6" s="2" customFormat="1" ht="15" customHeight="1">
      <c r="A463" s="6" t="str">
        <f t="shared" si="64"/>
        <v>Marginal Esquerda - Estaca 1034+00,00 A 1037+00,00</v>
      </c>
      <c r="B463" s="1">
        <f t="shared" si="65"/>
        <v>60</v>
      </c>
      <c r="C463" s="1">
        <f t="shared" si="66"/>
        <v>12.7</v>
      </c>
      <c r="D463" s="4">
        <f t="shared" si="67"/>
        <v>762</v>
      </c>
      <c r="E463" s="1">
        <v>0.5</v>
      </c>
      <c r="F463" s="1">
        <f t="shared" si="68"/>
        <v>381</v>
      </c>
    </row>
    <row r="464" spans="1:6" s="2" customFormat="1" ht="15" customHeight="1">
      <c r="A464" s="6" t="str">
        <f t="shared" si="64"/>
        <v>Ramo 300 - Estaca 300+00,00 A 314+02,00</v>
      </c>
      <c r="B464" s="1">
        <f t="shared" si="65"/>
        <v>282</v>
      </c>
      <c r="C464" s="1">
        <f t="shared" si="66"/>
        <v>10.45</v>
      </c>
      <c r="D464" s="4">
        <f t="shared" si="67"/>
        <v>2946.8999999999996</v>
      </c>
      <c r="E464" s="1">
        <v>0.5</v>
      </c>
      <c r="F464" s="1">
        <f t="shared" si="68"/>
        <v>1473.4499999999998</v>
      </c>
    </row>
    <row r="465" spans="1:6" s="2" customFormat="1" ht="15" customHeight="1">
      <c r="A465" s="6" t="str">
        <f t="shared" si="64"/>
        <v>Ramo 300 - Estaca 316+02,00 A  321+15,00</v>
      </c>
      <c r="B465" s="1">
        <f t="shared" si="65"/>
        <v>113</v>
      </c>
      <c r="C465" s="1">
        <f t="shared" si="66"/>
        <v>8</v>
      </c>
      <c r="D465" s="4">
        <f t="shared" si="67"/>
        <v>904</v>
      </c>
      <c r="E465" s="1">
        <v>0.5</v>
      </c>
      <c r="F465" s="1">
        <f t="shared" si="68"/>
        <v>452</v>
      </c>
    </row>
    <row r="466" spans="1:6" s="2" customFormat="1" ht="15" customHeight="1">
      <c r="A466" s="66" t="s">
        <v>6</v>
      </c>
      <c r="B466" s="67"/>
      <c r="C466" s="67"/>
      <c r="D466" s="67"/>
      <c r="E466" s="68"/>
      <c r="F466" s="11">
        <f>SUM(F453:F465)</f>
        <v>15265.852500000001</v>
      </c>
    </row>
    <row r="467" spans="1:6" s="2" customFormat="1" ht="15" customHeight="1">
      <c r="A467" s="66" t="s">
        <v>168</v>
      </c>
      <c r="B467" s="67"/>
      <c r="C467" s="67"/>
      <c r="D467" s="67"/>
      <c r="E467" s="68"/>
      <c r="F467" s="11">
        <f>F466*0.7</f>
        <v>10686.096750000001</v>
      </c>
    </row>
    <row r="468" spans="1:6" s="2" customFormat="1" ht="15" customHeight="1">
      <c r="A468" s="66" t="s">
        <v>169</v>
      </c>
      <c r="B468" s="67"/>
      <c r="C468" s="67"/>
      <c r="D468" s="67"/>
      <c r="E468" s="68"/>
      <c r="F468" s="11">
        <f>F466*0.3</f>
        <v>4579.7557500000003</v>
      </c>
    </row>
    <row r="469" spans="1:6" ht="7.5" customHeight="1"/>
    <row r="470" spans="1:6" s="2" customFormat="1" ht="20.100000000000001" customHeight="1">
      <c r="A470" s="45" t="s">
        <v>25</v>
      </c>
      <c r="B470" s="46"/>
      <c r="C470" s="46"/>
      <c r="D470" s="46"/>
      <c r="E470" s="46"/>
      <c r="F470" s="47"/>
    </row>
    <row r="471" spans="1:6" s="2" customFormat="1" ht="39.950000000000003" customHeight="1">
      <c r="A471" s="16" t="s">
        <v>13</v>
      </c>
      <c r="B471" s="7" t="s">
        <v>3</v>
      </c>
      <c r="C471" s="7" t="s">
        <v>4</v>
      </c>
      <c r="D471" s="7" t="s">
        <v>0</v>
      </c>
      <c r="E471" s="7" t="s">
        <v>1</v>
      </c>
      <c r="F471" s="7" t="s">
        <v>2</v>
      </c>
    </row>
    <row r="472" spans="1:6" s="2" customFormat="1" ht="15" customHeight="1">
      <c r="A472" s="6" t="str">
        <f t="shared" ref="A472:A484" si="69">A417</f>
        <v>Marginal Esquerda - Estaca 895+17,85 A 913+14,00</v>
      </c>
      <c r="B472" s="1">
        <f t="shared" ref="B472:C481" si="70">B453</f>
        <v>356.15</v>
      </c>
      <c r="C472" s="1">
        <f t="shared" si="70"/>
        <v>4.3</v>
      </c>
      <c r="D472" s="4">
        <f>C472*B472</f>
        <v>1531.4449999999999</v>
      </c>
      <c r="E472" s="1">
        <v>0.3</v>
      </c>
      <c r="F472" s="1">
        <f>D472*E472</f>
        <v>459.43349999999998</v>
      </c>
    </row>
    <row r="473" spans="1:6" s="2" customFormat="1" ht="15" customHeight="1">
      <c r="A473" s="6" t="str">
        <f t="shared" si="69"/>
        <v>Marginal Esquerda - Estaca 913+14,00 A 923+02,00</v>
      </c>
      <c r="B473" s="1">
        <f t="shared" si="70"/>
        <v>188</v>
      </c>
      <c r="C473" s="1">
        <f t="shared" si="70"/>
        <v>13.9</v>
      </c>
      <c r="D473" s="4">
        <f t="shared" ref="D473:D484" si="71">C473*B473</f>
        <v>2613.2000000000003</v>
      </c>
      <c r="E473" s="1">
        <v>0.3</v>
      </c>
      <c r="F473" s="1">
        <f t="shared" ref="F473:F484" si="72">D473*E473</f>
        <v>783.96</v>
      </c>
    </row>
    <row r="474" spans="1:6" s="2" customFormat="1" ht="15" customHeight="1">
      <c r="A474" s="6" t="str">
        <f t="shared" si="69"/>
        <v>Marginal Esquerda - Estaca 923+02,00 A 944+08,00</v>
      </c>
      <c r="B474" s="1">
        <f t="shared" si="70"/>
        <v>426</v>
      </c>
      <c r="C474" s="1">
        <f t="shared" si="70"/>
        <v>11.5</v>
      </c>
      <c r="D474" s="4">
        <f t="shared" si="71"/>
        <v>4899</v>
      </c>
      <c r="E474" s="1">
        <v>0.3</v>
      </c>
      <c r="F474" s="1">
        <f t="shared" si="72"/>
        <v>1469.7</v>
      </c>
    </row>
    <row r="475" spans="1:6" s="2" customFormat="1" ht="15" customHeight="1">
      <c r="A475" s="6" t="str">
        <f t="shared" si="69"/>
        <v>Marginal Esquerda - Estaca 944+08,00 A 954+10,00</v>
      </c>
      <c r="B475" s="1">
        <f t="shared" si="70"/>
        <v>202</v>
      </c>
      <c r="C475" s="1">
        <f t="shared" si="70"/>
        <v>8.58</v>
      </c>
      <c r="D475" s="4">
        <f t="shared" si="71"/>
        <v>1733.16</v>
      </c>
      <c r="E475" s="1">
        <v>0.3</v>
      </c>
      <c r="F475" s="1">
        <f t="shared" si="72"/>
        <v>519.94799999999998</v>
      </c>
    </row>
    <row r="476" spans="1:6" s="2" customFormat="1" ht="15" customHeight="1">
      <c r="A476" s="6" t="str">
        <f t="shared" si="69"/>
        <v>Marginal Esquerda - Estaca 954+10,00 A 965+00,00</v>
      </c>
      <c r="B476" s="1">
        <f t="shared" si="70"/>
        <v>230</v>
      </c>
      <c r="C476" s="1">
        <f t="shared" si="70"/>
        <v>7.4</v>
      </c>
      <c r="D476" s="4">
        <f t="shared" si="71"/>
        <v>1702</v>
      </c>
      <c r="E476" s="1">
        <v>0.3</v>
      </c>
      <c r="F476" s="1">
        <f t="shared" si="72"/>
        <v>510.59999999999997</v>
      </c>
    </row>
    <row r="477" spans="1:6" s="2" customFormat="1" ht="15" customHeight="1">
      <c r="A477" s="6" t="str">
        <f t="shared" si="69"/>
        <v>Marginal Esquerda - Estaca 965+00,00 A 982+00,00</v>
      </c>
      <c r="B477" s="1">
        <f t="shared" si="70"/>
        <v>340</v>
      </c>
      <c r="C477" s="1">
        <f t="shared" si="70"/>
        <v>5.75</v>
      </c>
      <c r="D477" s="4">
        <f t="shared" si="71"/>
        <v>1955</v>
      </c>
      <c r="E477" s="1">
        <v>0.3</v>
      </c>
      <c r="F477" s="1">
        <f t="shared" si="72"/>
        <v>586.5</v>
      </c>
    </row>
    <row r="478" spans="1:6" s="2" customFormat="1" ht="15" customHeight="1">
      <c r="A478" s="6" t="str">
        <f t="shared" si="69"/>
        <v>Marginal Esquerda - Estaca 982+00,00 A 999+00,00</v>
      </c>
      <c r="B478" s="1">
        <f t="shared" si="70"/>
        <v>340</v>
      </c>
      <c r="C478" s="1">
        <f t="shared" si="70"/>
        <v>14.75</v>
      </c>
      <c r="D478" s="4">
        <f t="shared" si="71"/>
        <v>5015</v>
      </c>
      <c r="E478" s="1">
        <v>0.3</v>
      </c>
      <c r="F478" s="1">
        <f t="shared" si="72"/>
        <v>1504.5</v>
      </c>
    </row>
    <row r="479" spans="1:6" s="2" customFormat="1" ht="15" customHeight="1">
      <c r="A479" s="6" t="str">
        <f t="shared" si="69"/>
        <v>Marginal Esquerda - Estaca 999+00,00 A 1012+00,00</v>
      </c>
      <c r="B479" s="1">
        <f t="shared" si="70"/>
        <v>260</v>
      </c>
      <c r="C479" s="1">
        <f t="shared" si="70"/>
        <v>8</v>
      </c>
      <c r="D479" s="4">
        <f t="shared" si="71"/>
        <v>2080</v>
      </c>
      <c r="E479" s="1">
        <v>0.3</v>
      </c>
      <c r="F479" s="1">
        <f t="shared" si="72"/>
        <v>624</v>
      </c>
    </row>
    <row r="480" spans="1:6" s="2" customFormat="1" ht="15" customHeight="1">
      <c r="A480" s="6" t="str">
        <f t="shared" si="69"/>
        <v>Marginal Esquerda - Estaca 1012+00,00 A 1024+00,00</v>
      </c>
      <c r="B480" s="1">
        <f t="shared" si="70"/>
        <v>240</v>
      </c>
      <c r="C480" s="1">
        <f t="shared" si="70"/>
        <v>13.5</v>
      </c>
      <c r="D480" s="4">
        <f t="shared" si="71"/>
        <v>3240</v>
      </c>
      <c r="E480" s="1">
        <v>0.3</v>
      </c>
      <c r="F480" s="1">
        <f t="shared" si="72"/>
        <v>972</v>
      </c>
    </row>
    <row r="481" spans="1:6" s="2" customFormat="1" ht="15" customHeight="1">
      <c r="A481" s="6" t="str">
        <f t="shared" si="69"/>
        <v>Marginal Esquerda - Estaca 1024+00,00 A 1034+00,00</v>
      </c>
      <c r="B481" s="1">
        <f t="shared" si="70"/>
        <v>100</v>
      </c>
      <c r="C481" s="1">
        <f t="shared" si="70"/>
        <v>11.5</v>
      </c>
      <c r="D481" s="4">
        <f t="shared" si="71"/>
        <v>1150</v>
      </c>
      <c r="E481" s="1">
        <v>0.3</v>
      </c>
      <c r="F481" s="1">
        <f t="shared" si="72"/>
        <v>345</v>
      </c>
    </row>
    <row r="482" spans="1:6" s="2" customFormat="1" ht="15" customHeight="1">
      <c r="A482" s="6" t="str">
        <f t="shared" si="69"/>
        <v>Marginal Esquerda - Estaca 1034+00,00 A 1037+00,00</v>
      </c>
      <c r="B482" s="1">
        <f t="shared" ref="B482:C484" si="73">B463</f>
        <v>60</v>
      </c>
      <c r="C482" s="1">
        <f t="shared" si="73"/>
        <v>12.7</v>
      </c>
      <c r="D482" s="4">
        <f t="shared" si="71"/>
        <v>762</v>
      </c>
      <c r="E482" s="1">
        <v>0.3</v>
      </c>
      <c r="F482" s="1">
        <f t="shared" si="72"/>
        <v>228.6</v>
      </c>
    </row>
    <row r="483" spans="1:6" s="2" customFormat="1" ht="15" customHeight="1">
      <c r="A483" s="6" t="str">
        <f t="shared" si="69"/>
        <v>Ramo 300 - Estaca 300+00,00 A 314+02,00</v>
      </c>
      <c r="B483" s="1">
        <f t="shared" si="73"/>
        <v>282</v>
      </c>
      <c r="C483" s="1">
        <f t="shared" si="73"/>
        <v>10.45</v>
      </c>
      <c r="D483" s="4">
        <f t="shared" si="71"/>
        <v>2946.8999999999996</v>
      </c>
      <c r="E483" s="1">
        <v>0.3</v>
      </c>
      <c r="F483" s="1">
        <f t="shared" si="72"/>
        <v>884.06999999999982</v>
      </c>
    </row>
    <row r="484" spans="1:6" s="2" customFormat="1" ht="15" customHeight="1">
      <c r="A484" s="6" t="str">
        <f t="shared" si="69"/>
        <v>Ramo 300 - Estaca 316+02,00 A  321+15,00</v>
      </c>
      <c r="B484" s="1">
        <f t="shared" si="73"/>
        <v>113</v>
      </c>
      <c r="C484" s="1">
        <f t="shared" si="73"/>
        <v>8</v>
      </c>
      <c r="D484" s="4">
        <f t="shared" si="71"/>
        <v>904</v>
      </c>
      <c r="E484" s="1">
        <v>0.3</v>
      </c>
      <c r="F484" s="1">
        <f t="shared" si="72"/>
        <v>271.2</v>
      </c>
    </row>
    <row r="485" spans="1:6" s="2" customFormat="1" ht="15" customHeight="1">
      <c r="A485" s="66" t="s">
        <v>6</v>
      </c>
      <c r="B485" s="67"/>
      <c r="C485" s="67"/>
      <c r="D485" s="67"/>
      <c r="E485" s="68"/>
      <c r="F485" s="11">
        <f>SUM(F472:F484)</f>
        <v>9159.5115000000005</v>
      </c>
    </row>
    <row r="486" spans="1:6" s="2" customFormat="1" ht="15" customHeight="1">
      <c r="A486" s="66" t="s">
        <v>170</v>
      </c>
      <c r="B486" s="67"/>
      <c r="C486" s="67"/>
      <c r="D486" s="67"/>
      <c r="E486" s="68"/>
      <c r="F486" s="11">
        <f>F485*0.9</f>
        <v>8243.5603500000016</v>
      </c>
    </row>
    <row r="487" spans="1:6" s="2" customFormat="1" ht="15" customHeight="1">
      <c r="A487" s="66" t="s">
        <v>171</v>
      </c>
      <c r="B487" s="67"/>
      <c r="C487" s="67"/>
      <c r="D487" s="67"/>
      <c r="E487" s="68"/>
      <c r="F487" s="11">
        <f>F485*0.1</f>
        <v>915.9511500000001</v>
      </c>
    </row>
    <row r="488" spans="1:6" ht="7.5" customHeight="1"/>
    <row r="489" spans="1:6" s="2" customFormat="1" ht="20.100000000000001" customHeight="1">
      <c r="A489" s="45" t="s">
        <v>27</v>
      </c>
      <c r="B489" s="46"/>
      <c r="C489" s="46"/>
      <c r="D489" s="46"/>
      <c r="E489" s="46"/>
      <c r="F489" s="47"/>
    </row>
    <row r="490" spans="1:6" s="2" customFormat="1" ht="37.5" customHeight="1">
      <c r="A490" s="48" t="s">
        <v>13</v>
      </c>
      <c r="B490" s="49"/>
      <c r="C490" s="50"/>
      <c r="D490" s="7" t="s">
        <v>3</v>
      </c>
      <c r="E490" s="7" t="s">
        <v>4</v>
      </c>
      <c r="F490" s="7" t="s">
        <v>0</v>
      </c>
    </row>
    <row r="491" spans="1:6" s="2" customFormat="1" ht="15" customHeight="1">
      <c r="A491" s="69" t="str">
        <f t="shared" ref="A491:A503" si="74">A434</f>
        <v>Marginal Esquerda - Estaca 895+17,85 A 913+14,00</v>
      </c>
      <c r="B491" s="70"/>
      <c r="C491" s="71"/>
      <c r="D491" s="1">
        <f t="shared" ref="D491:E500" si="75">D417</f>
        <v>356.15</v>
      </c>
      <c r="E491" s="1">
        <f t="shared" si="75"/>
        <v>4.3</v>
      </c>
      <c r="F491" s="1">
        <f>D491*E491</f>
        <v>1531.4449999999999</v>
      </c>
    </row>
    <row r="492" spans="1:6" s="2" customFormat="1" ht="15" customHeight="1">
      <c r="A492" s="69" t="str">
        <f t="shared" si="74"/>
        <v>Marginal Esquerda - Estaca 913+14,00 A 923+02,00</v>
      </c>
      <c r="B492" s="70"/>
      <c r="C492" s="71"/>
      <c r="D492" s="1">
        <f t="shared" si="75"/>
        <v>188</v>
      </c>
      <c r="E492" s="1">
        <f t="shared" si="75"/>
        <v>13.9</v>
      </c>
      <c r="F492" s="1">
        <f t="shared" ref="F492:F503" si="76">D492*E492</f>
        <v>2613.2000000000003</v>
      </c>
    </row>
    <row r="493" spans="1:6" s="2" customFormat="1" ht="15" customHeight="1">
      <c r="A493" s="69" t="str">
        <f t="shared" si="74"/>
        <v>Marginal Esquerda - Estaca 923+02,00 A 944+08,00</v>
      </c>
      <c r="B493" s="70"/>
      <c r="C493" s="71"/>
      <c r="D493" s="1">
        <f t="shared" si="75"/>
        <v>426</v>
      </c>
      <c r="E493" s="1">
        <f t="shared" si="75"/>
        <v>11.5</v>
      </c>
      <c r="F493" s="1">
        <f t="shared" si="76"/>
        <v>4899</v>
      </c>
    </row>
    <row r="494" spans="1:6" s="2" customFormat="1" ht="15" customHeight="1">
      <c r="A494" s="69" t="str">
        <f t="shared" si="74"/>
        <v>Marginal Esquerda - Estaca 944+08,00 A 954+10,00</v>
      </c>
      <c r="B494" s="70"/>
      <c r="C494" s="71"/>
      <c r="D494" s="1">
        <f t="shared" si="75"/>
        <v>202</v>
      </c>
      <c r="E494" s="1">
        <f t="shared" si="75"/>
        <v>8.58</v>
      </c>
      <c r="F494" s="1">
        <f t="shared" si="76"/>
        <v>1733.16</v>
      </c>
    </row>
    <row r="495" spans="1:6" s="2" customFormat="1" ht="15" customHeight="1">
      <c r="A495" s="69" t="str">
        <f t="shared" si="74"/>
        <v>Marginal Esquerda - Estaca 954+10,00 A 965+00,00</v>
      </c>
      <c r="B495" s="70"/>
      <c r="C495" s="71"/>
      <c r="D495" s="1">
        <f t="shared" si="75"/>
        <v>230</v>
      </c>
      <c r="E495" s="1">
        <f t="shared" si="75"/>
        <v>7.4</v>
      </c>
      <c r="F495" s="1">
        <f t="shared" si="76"/>
        <v>1702</v>
      </c>
    </row>
    <row r="496" spans="1:6" s="2" customFormat="1" ht="15" customHeight="1">
      <c r="A496" s="69" t="str">
        <f t="shared" si="74"/>
        <v>Marginal Esquerda - Estaca 965+00,00 A 982+00,00</v>
      </c>
      <c r="B496" s="70"/>
      <c r="C496" s="71"/>
      <c r="D496" s="1">
        <f t="shared" si="75"/>
        <v>340</v>
      </c>
      <c r="E496" s="1">
        <f t="shared" si="75"/>
        <v>5.75</v>
      </c>
      <c r="F496" s="1">
        <f t="shared" si="76"/>
        <v>1955</v>
      </c>
    </row>
    <row r="497" spans="1:6" s="2" customFormat="1" ht="15" customHeight="1">
      <c r="A497" s="69" t="str">
        <f t="shared" si="74"/>
        <v>Marginal Esquerda - Estaca 982+00,00 A 999+00,00</v>
      </c>
      <c r="B497" s="70"/>
      <c r="C497" s="71"/>
      <c r="D497" s="1">
        <f t="shared" si="75"/>
        <v>340</v>
      </c>
      <c r="E497" s="1">
        <f t="shared" si="75"/>
        <v>14.75</v>
      </c>
      <c r="F497" s="1">
        <f t="shared" si="76"/>
        <v>5015</v>
      </c>
    </row>
    <row r="498" spans="1:6" s="2" customFormat="1" ht="15" customHeight="1">
      <c r="A498" s="69" t="str">
        <f t="shared" si="74"/>
        <v>Marginal Esquerda - Estaca 999+00,00 A 1012+00,00</v>
      </c>
      <c r="B498" s="70"/>
      <c r="C498" s="71"/>
      <c r="D498" s="1">
        <f t="shared" si="75"/>
        <v>260</v>
      </c>
      <c r="E498" s="1">
        <f t="shared" si="75"/>
        <v>8</v>
      </c>
      <c r="F498" s="1">
        <f t="shared" si="76"/>
        <v>2080</v>
      </c>
    </row>
    <row r="499" spans="1:6" s="2" customFormat="1" ht="15" customHeight="1">
      <c r="A499" s="69" t="str">
        <f t="shared" si="74"/>
        <v>Marginal Esquerda - Estaca 1012+00,00 A 1024+00,00</v>
      </c>
      <c r="B499" s="70"/>
      <c r="C499" s="71"/>
      <c r="D499" s="1">
        <f t="shared" si="75"/>
        <v>240</v>
      </c>
      <c r="E499" s="1">
        <f t="shared" si="75"/>
        <v>13.5</v>
      </c>
      <c r="F499" s="1">
        <f t="shared" si="76"/>
        <v>3240</v>
      </c>
    </row>
    <row r="500" spans="1:6" s="2" customFormat="1" ht="15" customHeight="1">
      <c r="A500" s="69" t="str">
        <f t="shared" si="74"/>
        <v>Marginal Esquerda - Estaca 1024+00,00 A 1034+00,00</v>
      </c>
      <c r="B500" s="70"/>
      <c r="C500" s="71"/>
      <c r="D500" s="1">
        <f t="shared" si="75"/>
        <v>100</v>
      </c>
      <c r="E500" s="1">
        <f t="shared" si="75"/>
        <v>11.5</v>
      </c>
      <c r="F500" s="1">
        <f t="shared" si="76"/>
        <v>1150</v>
      </c>
    </row>
    <row r="501" spans="1:6" s="2" customFormat="1" ht="15" customHeight="1">
      <c r="A501" s="69" t="str">
        <f t="shared" si="74"/>
        <v>Marginal Esquerda - Estaca 1034+00,00 A 1037+00,00</v>
      </c>
      <c r="B501" s="70"/>
      <c r="C501" s="71"/>
      <c r="D501" s="1">
        <f t="shared" ref="D501:E503" si="77">D427</f>
        <v>60</v>
      </c>
      <c r="E501" s="1">
        <f t="shared" si="77"/>
        <v>12.7</v>
      </c>
      <c r="F501" s="1">
        <f t="shared" si="76"/>
        <v>762</v>
      </c>
    </row>
    <row r="502" spans="1:6" s="2" customFormat="1" ht="15" customHeight="1">
      <c r="A502" s="69" t="str">
        <f t="shared" si="74"/>
        <v>Ramo 300 - Estaca 300+00,00 A 314+02,00</v>
      </c>
      <c r="B502" s="70"/>
      <c r="C502" s="71"/>
      <c r="D502" s="1">
        <f t="shared" si="77"/>
        <v>282</v>
      </c>
      <c r="E502" s="1">
        <f t="shared" si="77"/>
        <v>10.45</v>
      </c>
      <c r="F502" s="1">
        <f t="shared" si="76"/>
        <v>2946.8999999999996</v>
      </c>
    </row>
    <row r="503" spans="1:6" s="2" customFormat="1" ht="15" customHeight="1">
      <c r="A503" s="69" t="str">
        <f t="shared" si="74"/>
        <v>Ramo 300 - Estaca 316+02,00 A  321+15,00</v>
      </c>
      <c r="B503" s="70"/>
      <c r="C503" s="71"/>
      <c r="D503" s="1">
        <f t="shared" si="77"/>
        <v>113</v>
      </c>
      <c r="E503" s="1">
        <f t="shared" si="77"/>
        <v>8</v>
      </c>
      <c r="F503" s="1">
        <f t="shared" si="76"/>
        <v>904</v>
      </c>
    </row>
    <row r="504" spans="1:6" s="2" customFormat="1" ht="15" customHeight="1">
      <c r="A504" s="66" t="s">
        <v>6</v>
      </c>
      <c r="B504" s="67"/>
      <c r="C504" s="67"/>
      <c r="D504" s="67"/>
      <c r="E504" s="68"/>
      <c r="F504" s="11">
        <f>SUM(F491:F503)</f>
        <v>30531.705000000002</v>
      </c>
    </row>
    <row r="505" spans="1:6" ht="7.5" customHeight="1"/>
    <row r="506" spans="1:6" s="2" customFormat="1" ht="20.100000000000001" customHeight="1">
      <c r="A506" s="45" t="s">
        <v>26</v>
      </c>
      <c r="B506" s="46"/>
      <c r="C506" s="46"/>
      <c r="D506" s="46"/>
      <c r="E506" s="46"/>
      <c r="F506" s="47"/>
    </row>
    <row r="507" spans="1:6" s="2" customFormat="1" ht="39.950000000000003" customHeight="1">
      <c r="A507" s="16" t="s">
        <v>13</v>
      </c>
      <c r="B507" s="7" t="s">
        <v>3</v>
      </c>
      <c r="C507" s="7" t="s">
        <v>4</v>
      </c>
      <c r="D507" s="7" t="s">
        <v>0</v>
      </c>
      <c r="E507" s="7" t="s">
        <v>1</v>
      </c>
      <c r="F507" s="7" t="s">
        <v>2</v>
      </c>
    </row>
    <row r="508" spans="1:6" s="2" customFormat="1" ht="15" customHeight="1">
      <c r="A508" s="6" t="str">
        <f t="shared" ref="A508:A520" si="78">A417</f>
        <v>Marginal Esquerda - Estaca 895+17,85 A 913+14,00</v>
      </c>
      <c r="B508" s="1">
        <f t="shared" ref="B508:B520" si="79">D417</f>
        <v>356.15</v>
      </c>
      <c r="C508" s="1">
        <f t="shared" ref="C508:C520" si="80">E417</f>
        <v>4.3</v>
      </c>
      <c r="D508" s="4">
        <f>C508*B508</f>
        <v>1531.4449999999999</v>
      </c>
      <c r="E508" s="1">
        <v>0.15</v>
      </c>
      <c r="F508" s="1">
        <f>D508*E508</f>
        <v>229.71674999999999</v>
      </c>
    </row>
    <row r="509" spans="1:6" s="2" customFormat="1" ht="15" customHeight="1">
      <c r="A509" s="6" t="str">
        <f t="shared" si="78"/>
        <v>Marginal Esquerda - Estaca 913+14,00 A 923+02,00</v>
      </c>
      <c r="B509" s="1">
        <f t="shared" si="79"/>
        <v>188</v>
      </c>
      <c r="C509" s="1">
        <f t="shared" si="80"/>
        <v>13.9</v>
      </c>
      <c r="D509" s="4">
        <f t="shared" ref="D509:D520" si="81">C509*B509</f>
        <v>2613.2000000000003</v>
      </c>
      <c r="E509" s="1">
        <v>0.15</v>
      </c>
      <c r="F509" s="1">
        <f t="shared" ref="F509:F520" si="82">D509*E509</f>
        <v>391.98</v>
      </c>
    </row>
    <row r="510" spans="1:6" s="2" customFormat="1" ht="15" customHeight="1">
      <c r="A510" s="6" t="str">
        <f t="shared" si="78"/>
        <v>Marginal Esquerda - Estaca 923+02,00 A 944+08,00</v>
      </c>
      <c r="B510" s="1">
        <f t="shared" si="79"/>
        <v>426</v>
      </c>
      <c r="C510" s="1">
        <f t="shared" si="80"/>
        <v>11.5</v>
      </c>
      <c r="D510" s="4">
        <f t="shared" si="81"/>
        <v>4899</v>
      </c>
      <c r="E510" s="1">
        <v>0.15</v>
      </c>
      <c r="F510" s="1">
        <f t="shared" si="82"/>
        <v>734.85</v>
      </c>
    </row>
    <row r="511" spans="1:6" s="2" customFormat="1" ht="15" customHeight="1">
      <c r="A511" s="6" t="str">
        <f t="shared" si="78"/>
        <v>Marginal Esquerda - Estaca 944+08,00 A 954+10,00</v>
      </c>
      <c r="B511" s="1">
        <f t="shared" si="79"/>
        <v>202</v>
      </c>
      <c r="C511" s="1">
        <f t="shared" si="80"/>
        <v>8.58</v>
      </c>
      <c r="D511" s="4">
        <f t="shared" si="81"/>
        <v>1733.16</v>
      </c>
      <c r="E511" s="1">
        <v>0.15</v>
      </c>
      <c r="F511" s="1">
        <f t="shared" si="82"/>
        <v>259.97399999999999</v>
      </c>
    </row>
    <row r="512" spans="1:6" s="2" customFormat="1" ht="15" customHeight="1">
      <c r="A512" s="6" t="str">
        <f t="shared" si="78"/>
        <v>Marginal Esquerda - Estaca 954+10,00 A 965+00,00</v>
      </c>
      <c r="B512" s="1">
        <f t="shared" si="79"/>
        <v>230</v>
      </c>
      <c r="C512" s="1">
        <f t="shared" si="80"/>
        <v>7.4</v>
      </c>
      <c r="D512" s="4">
        <f t="shared" si="81"/>
        <v>1702</v>
      </c>
      <c r="E512" s="1">
        <v>0.15</v>
      </c>
      <c r="F512" s="1">
        <f t="shared" si="82"/>
        <v>255.29999999999998</v>
      </c>
    </row>
    <row r="513" spans="1:6" s="2" customFormat="1" ht="15" customHeight="1">
      <c r="A513" s="6" t="str">
        <f t="shared" si="78"/>
        <v>Marginal Esquerda - Estaca 965+00,00 A 982+00,00</v>
      </c>
      <c r="B513" s="1">
        <f t="shared" si="79"/>
        <v>340</v>
      </c>
      <c r="C513" s="1">
        <f t="shared" si="80"/>
        <v>5.75</v>
      </c>
      <c r="D513" s="4">
        <f t="shared" si="81"/>
        <v>1955</v>
      </c>
      <c r="E513" s="1">
        <v>0.15</v>
      </c>
      <c r="F513" s="1">
        <f t="shared" si="82"/>
        <v>293.25</v>
      </c>
    </row>
    <row r="514" spans="1:6" s="2" customFormat="1" ht="15" customHeight="1">
      <c r="A514" s="6" t="str">
        <f t="shared" si="78"/>
        <v>Marginal Esquerda - Estaca 982+00,00 A 999+00,00</v>
      </c>
      <c r="B514" s="1">
        <f t="shared" si="79"/>
        <v>340</v>
      </c>
      <c r="C514" s="1">
        <f t="shared" si="80"/>
        <v>14.75</v>
      </c>
      <c r="D514" s="4">
        <f t="shared" si="81"/>
        <v>5015</v>
      </c>
      <c r="E514" s="1">
        <v>0.15</v>
      </c>
      <c r="F514" s="1">
        <f t="shared" si="82"/>
        <v>752.25</v>
      </c>
    </row>
    <row r="515" spans="1:6" s="2" customFormat="1" ht="15" customHeight="1">
      <c r="A515" s="6" t="str">
        <f t="shared" si="78"/>
        <v>Marginal Esquerda - Estaca 999+00,00 A 1012+00,00</v>
      </c>
      <c r="B515" s="1">
        <f t="shared" si="79"/>
        <v>260</v>
      </c>
      <c r="C515" s="1">
        <f t="shared" si="80"/>
        <v>8</v>
      </c>
      <c r="D515" s="4">
        <f t="shared" si="81"/>
        <v>2080</v>
      </c>
      <c r="E515" s="1">
        <v>0.15</v>
      </c>
      <c r="F515" s="1">
        <f t="shared" si="82"/>
        <v>312</v>
      </c>
    </row>
    <row r="516" spans="1:6" s="2" customFormat="1" ht="15" customHeight="1">
      <c r="A516" s="6" t="str">
        <f t="shared" si="78"/>
        <v>Marginal Esquerda - Estaca 1012+00,00 A 1024+00,00</v>
      </c>
      <c r="B516" s="1">
        <f t="shared" si="79"/>
        <v>240</v>
      </c>
      <c r="C516" s="1">
        <f t="shared" si="80"/>
        <v>13.5</v>
      </c>
      <c r="D516" s="4">
        <f t="shared" si="81"/>
        <v>3240</v>
      </c>
      <c r="E516" s="1">
        <v>0.15</v>
      </c>
      <c r="F516" s="1">
        <f t="shared" si="82"/>
        <v>486</v>
      </c>
    </row>
    <row r="517" spans="1:6" s="2" customFormat="1" ht="15" customHeight="1">
      <c r="A517" s="6" t="str">
        <f t="shared" si="78"/>
        <v>Marginal Esquerda - Estaca 1024+00,00 A 1034+00,00</v>
      </c>
      <c r="B517" s="1">
        <f t="shared" si="79"/>
        <v>100</v>
      </c>
      <c r="C517" s="1">
        <f t="shared" si="80"/>
        <v>11.5</v>
      </c>
      <c r="D517" s="4">
        <f t="shared" si="81"/>
        <v>1150</v>
      </c>
      <c r="E517" s="1">
        <v>0.15</v>
      </c>
      <c r="F517" s="1">
        <f t="shared" si="82"/>
        <v>172.5</v>
      </c>
    </row>
    <row r="518" spans="1:6" s="2" customFormat="1" ht="15" customHeight="1">
      <c r="A518" s="6" t="str">
        <f t="shared" si="78"/>
        <v>Marginal Esquerda - Estaca 1034+00,00 A 1037+00,00</v>
      </c>
      <c r="B518" s="1">
        <f t="shared" si="79"/>
        <v>60</v>
      </c>
      <c r="C518" s="1">
        <f t="shared" si="80"/>
        <v>12.7</v>
      </c>
      <c r="D518" s="4">
        <f t="shared" si="81"/>
        <v>762</v>
      </c>
      <c r="E518" s="1">
        <v>0.15</v>
      </c>
      <c r="F518" s="1">
        <f t="shared" si="82"/>
        <v>114.3</v>
      </c>
    </row>
    <row r="519" spans="1:6" s="2" customFormat="1" ht="15" customHeight="1">
      <c r="A519" s="6" t="str">
        <f t="shared" si="78"/>
        <v>Ramo 300 - Estaca 300+00,00 A 314+02,00</v>
      </c>
      <c r="B519" s="1">
        <f t="shared" si="79"/>
        <v>282</v>
      </c>
      <c r="C519" s="1">
        <f t="shared" si="80"/>
        <v>10.45</v>
      </c>
      <c r="D519" s="4">
        <f t="shared" si="81"/>
        <v>2946.8999999999996</v>
      </c>
      <c r="E519" s="1">
        <v>0.15</v>
      </c>
      <c r="F519" s="1">
        <f t="shared" si="82"/>
        <v>442.03499999999991</v>
      </c>
    </row>
    <row r="520" spans="1:6" s="2" customFormat="1" ht="15" customHeight="1">
      <c r="A520" s="6" t="str">
        <f t="shared" si="78"/>
        <v>Ramo 300 - Estaca 316+02,00 A  321+15,00</v>
      </c>
      <c r="B520" s="1">
        <f t="shared" si="79"/>
        <v>113</v>
      </c>
      <c r="C520" s="1">
        <f t="shared" si="80"/>
        <v>8</v>
      </c>
      <c r="D520" s="4">
        <f t="shared" si="81"/>
        <v>904</v>
      </c>
      <c r="E520" s="1">
        <v>0.15</v>
      </c>
      <c r="F520" s="1">
        <f t="shared" si="82"/>
        <v>135.6</v>
      </c>
    </row>
    <row r="521" spans="1:6" s="2" customFormat="1" ht="15" customHeight="1">
      <c r="A521" s="66" t="s">
        <v>6</v>
      </c>
      <c r="B521" s="67"/>
      <c r="C521" s="67"/>
      <c r="D521" s="67"/>
      <c r="E521" s="68"/>
      <c r="F521" s="11">
        <f>SUM(F508:F520)</f>
        <v>4579.7557500000003</v>
      </c>
    </row>
    <row r="522" spans="1:6" ht="7.5" customHeight="1"/>
    <row r="523" spans="1:6" s="2" customFormat="1" ht="20.100000000000001" customHeight="1">
      <c r="A523" s="45" t="s">
        <v>28</v>
      </c>
      <c r="B523" s="46"/>
      <c r="C523" s="46"/>
      <c r="D523" s="46"/>
      <c r="E523" s="46"/>
      <c r="F523" s="47"/>
    </row>
    <row r="524" spans="1:6" s="2" customFormat="1" ht="24.95" customHeight="1">
      <c r="A524" s="48" t="s">
        <v>13</v>
      </c>
      <c r="B524" s="50"/>
      <c r="C524" s="7" t="s">
        <v>3</v>
      </c>
      <c r="D524" s="7" t="s">
        <v>4</v>
      </c>
      <c r="E524" s="7" t="s">
        <v>7</v>
      </c>
      <c r="F524" s="7" t="s">
        <v>0</v>
      </c>
    </row>
    <row r="525" spans="1:6" s="2" customFormat="1" ht="15" customHeight="1">
      <c r="A525" s="58" t="str">
        <f t="shared" ref="A525:A537" si="83">A417</f>
        <v>Marginal Esquerda - Estaca 895+17,85 A 913+14,00</v>
      </c>
      <c r="B525" s="60"/>
      <c r="C525" s="1">
        <f t="shared" ref="C525:D534" si="84">D417</f>
        <v>356.15</v>
      </c>
      <c r="D525" s="1">
        <f t="shared" si="84"/>
        <v>4.3</v>
      </c>
      <c r="E525" s="15">
        <v>1</v>
      </c>
      <c r="F525" s="4">
        <f>D525*E525*C525</f>
        <v>1531.4449999999999</v>
      </c>
    </row>
    <row r="526" spans="1:6" s="2" customFormat="1" ht="15" customHeight="1">
      <c r="A526" s="58" t="str">
        <f t="shared" si="83"/>
        <v>Marginal Esquerda - Estaca 913+14,00 A 923+02,00</v>
      </c>
      <c r="B526" s="60"/>
      <c r="C526" s="1">
        <f t="shared" si="84"/>
        <v>188</v>
      </c>
      <c r="D526" s="1">
        <f t="shared" si="84"/>
        <v>13.9</v>
      </c>
      <c r="E526" s="15">
        <v>1</v>
      </c>
      <c r="F526" s="4">
        <f t="shared" ref="F526:F537" si="85">D526*E526*C526</f>
        <v>2613.2000000000003</v>
      </c>
    </row>
    <row r="527" spans="1:6" s="2" customFormat="1" ht="15" customHeight="1">
      <c r="A527" s="58" t="str">
        <f t="shared" si="83"/>
        <v>Marginal Esquerda - Estaca 923+02,00 A 944+08,00</v>
      </c>
      <c r="B527" s="60"/>
      <c r="C527" s="1">
        <f t="shared" si="84"/>
        <v>426</v>
      </c>
      <c r="D527" s="1">
        <f t="shared" si="84"/>
        <v>11.5</v>
      </c>
      <c r="E527" s="15">
        <v>1</v>
      </c>
      <c r="F527" s="4">
        <f t="shared" si="85"/>
        <v>4899</v>
      </c>
    </row>
    <row r="528" spans="1:6" s="2" customFormat="1" ht="15" customHeight="1">
      <c r="A528" s="58" t="str">
        <f t="shared" si="83"/>
        <v>Marginal Esquerda - Estaca 944+08,00 A 954+10,00</v>
      </c>
      <c r="B528" s="60"/>
      <c r="C528" s="1">
        <f t="shared" si="84"/>
        <v>202</v>
      </c>
      <c r="D528" s="1">
        <f t="shared" si="84"/>
        <v>8.58</v>
      </c>
      <c r="E528" s="15">
        <v>1</v>
      </c>
      <c r="F528" s="4">
        <f t="shared" si="85"/>
        <v>1733.16</v>
      </c>
    </row>
    <row r="529" spans="1:6" s="2" customFormat="1" ht="15" customHeight="1">
      <c r="A529" s="58" t="str">
        <f t="shared" si="83"/>
        <v>Marginal Esquerda - Estaca 954+10,00 A 965+00,00</v>
      </c>
      <c r="B529" s="60"/>
      <c r="C529" s="1">
        <f t="shared" si="84"/>
        <v>230</v>
      </c>
      <c r="D529" s="1">
        <f t="shared" si="84"/>
        <v>7.4</v>
      </c>
      <c r="E529" s="15">
        <v>1</v>
      </c>
      <c r="F529" s="4">
        <f t="shared" si="85"/>
        <v>1702</v>
      </c>
    </row>
    <row r="530" spans="1:6" s="2" customFormat="1" ht="15" customHeight="1">
      <c r="A530" s="58" t="str">
        <f t="shared" si="83"/>
        <v>Marginal Esquerda - Estaca 965+00,00 A 982+00,00</v>
      </c>
      <c r="B530" s="60"/>
      <c r="C530" s="1">
        <f t="shared" si="84"/>
        <v>340</v>
      </c>
      <c r="D530" s="1">
        <f t="shared" si="84"/>
        <v>5.75</v>
      </c>
      <c r="E530" s="15">
        <v>1</v>
      </c>
      <c r="F530" s="4">
        <f t="shared" si="85"/>
        <v>1955</v>
      </c>
    </row>
    <row r="531" spans="1:6" s="2" customFormat="1" ht="15" customHeight="1">
      <c r="A531" s="58" t="str">
        <f t="shared" si="83"/>
        <v>Marginal Esquerda - Estaca 982+00,00 A 999+00,00</v>
      </c>
      <c r="B531" s="60"/>
      <c r="C531" s="1">
        <f t="shared" si="84"/>
        <v>340</v>
      </c>
      <c r="D531" s="1">
        <f t="shared" si="84"/>
        <v>14.75</v>
      </c>
      <c r="E531" s="15">
        <v>1</v>
      </c>
      <c r="F531" s="4">
        <f t="shared" si="85"/>
        <v>5015</v>
      </c>
    </row>
    <row r="532" spans="1:6" s="2" customFormat="1" ht="15" customHeight="1">
      <c r="A532" s="58" t="str">
        <f t="shared" si="83"/>
        <v>Marginal Esquerda - Estaca 999+00,00 A 1012+00,00</v>
      </c>
      <c r="B532" s="60"/>
      <c r="C532" s="1">
        <f t="shared" si="84"/>
        <v>260</v>
      </c>
      <c r="D532" s="1">
        <f t="shared" si="84"/>
        <v>8</v>
      </c>
      <c r="E532" s="15">
        <v>1</v>
      </c>
      <c r="F532" s="4">
        <f t="shared" si="85"/>
        <v>2080</v>
      </c>
    </row>
    <row r="533" spans="1:6" s="2" customFormat="1" ht="15" customHeight="1">
      <c r="A533" s="58" t="str">
        <f t="shared" si="83"/>
        <v>Marginal Esquerda - Estaca 1012+00,00 A 1024+00,00</v>
      </c>
      <c r="B533" s="60"/>
      <c r="C533" s="1">
        <f t="shared" si="84"/>
        <v>240</v>
      </c>
      <c r="D533" s="1">
        <f t="shared" si="84"/>
        <v>13.5</v>
      </c>
      <c r="E533" s="15">
        <v>1</v>
      </c>
      <c r="F533" s="4">
        <f t="shared" si="85"/>
        <v>3240</v>
      </c>
    </row>
    <row r="534" spans="1:6" s="2" customFormat="1" ht="15" customHeight="1">
      <c r="A534" s="58" t="str">
        <f t="shared" si="83"/>
        <v>Marginal Esquerda - Estaca 1024+00,00 A 1034+00,00</v>
      </c>
      <c r="B534" s="60"/>
      <c r="C534" s="1">
        <f t="shared" si="84"/>
        <v>100</v>
      </c>
      <c r="D534" s="1">
        <f t="shared" si="84"/>
        <v>11.5</v>
      </c>
      <c r="E534" s="15">
        <v>1</v>
      </c>
      <c r="F534" s="4">
        <f t="shared" si="85"/>
        <v>1150</v>
      </c>
    </row>
    <row r="535" spans="1:6" s="2" customFormat="1" ht="15" customHeight="1">
      <c r="A535" s="58" t="str">
        <f t="shared" si="83"/>
        <v>Marginal Esquerda - Estaca 1034+00,00 A 1037+00,00</v>
      </c>
      <c r="B535" s="60"/>
      <c r="C535" s="1">
        <f t="shared" ref="C535:D537" si="86">D427</f>
        <v>60</v>
      </c>
      <c r="D535" s="1">
        <f t="shared" si="86"/>
        <v>12.7</v>
      </c>
      <c r="E535" s="15">
        <v>1</v>
      </c>
      <c r="F535" s="4">
        <f t="shared" si="85"/>
        <v>762</v>
      </c>
    </row>
    <row r="536" spans="1:6" s="2" customFormat="1" ht="15" customHeight="1">
      <c r="A536" s="58" t="str">
        <f t="shared" si="83"/>
        <v>Ramo 300 - Estaca 300+00,00 A 314+02,00</v>
      </c>
      <c r="B536" s="60"/>
      <c r="C536" s="1">
        <f t="shared" si="86"/>
        <v>282</v>
      </c>
      <c r="D536" s="1">
        <f t="shared" si="86"/>
        <v>10.45</v>
      </c>
      <c r="E536" s="15">
        <v>1</v>
      </c>
      <c r="F536" s="4">
        <f t="shared" si="85"/>
        <v>2946.8999999999996</v>
      </c>
    </row>
    <row r="537" spans="1:6" s="2" customFormat="1" ht="15" customHeight="1">
      <c r="A537" s="58" t="str">
        <f t="shared" si="83"/>
        <v>Ramo 300 - Estaca 316+02,00 A  321+15,00</v>
      </c>
      <c r="B537" s="60"/>
      <c r="C537" s="1">
        <f t="shared" si="86"/>
        <v>113</v>
      </c>
      <c r="D537" s="1">
        <f t="shared" si="86"/>
        <v>8</v>
      </c>
      <c r="E537" s="15">
        <v>1</v>
      </c>
      <c r="F537" s="4">
        <f t="shared" si="85"/>
        <v>904</v>
      </c>
    </row>
    <row r="538" spans="1:6" s="2" customFormat="1" ht="15" customHeight="1">
      <c r="A538" s="66" t="s">
        <v>6</v>
      </c>
      <c r="B538" s="67"/>
      <c r="C538" s="67"/>
      <c r="D538" s="67"/>
      <c r="E538" s="68"/>
      <c r="F538" s="11">
        <f>SUM(F525:F537)</f>
        <v>30531.705000000002</v>
      </c>
    </row>
    <row r="539" spans="1:6" ht="7.5" customHeight="1"/>
    <row r="540" spans="1:6" s="2" customFormat="1" ht="20.100000000000001" customHeight="1">
      <c r="A540" s="45" t="s">
        <v>29</v>
      </c>
      <c r="B540" s="46"/>
      <c r="C540" s="46"/>
      <c r="D540" s="46"/>
      <c r="E540" s="46"/>
      <c r="F540" s="47"/>
    </row>
    <row r="541" spans="1:6" s="2" customFormat="1" ht="24.95" customHeight="1">
      <c r="A541" s="48" t="s">
        <v>13</v>
      </c>
      <c r="B541" s="50"/>
      <c r="C541" s="7" t="s">
        <v>3</v>
      </c>
      <c r="D541" s="7" t="s">
        <v>4</v>
      </c>
      <c r="E541" s="7" t="s">
        <v>7</v>
      </c>
      <c r="F541" s="7" t="s">
        <v>0</v>
      </c>
    </row>
    <row r="542" spans="1:6" s="2" customFormat="1" ht="15" customHeight="1">
      <c r="A542" s="58" t="str">
        <f t="shared" ref="A542:A554" si="87">A417</f>
        <v>Marginal Esquerda - Estaca 895+17,85 A 913+14,00</v>
      </c>
      <c r="B542" s="60"/>
      <c r="C542" s="1">
        <f t="shared" ref="C542:C554" si="88">D417</f>
        <v>356.15</v>
      </c>
      <c r="D542" s="1">
        <v>3.7</v>
      </c>
      <c r="E542" s="15">
        <v>4</v>
      </c>
      <c r="F542" s="4">
        <f t="shared" ref="F542:F554" si="89">D542*E542*C542</f>
        <v>5271.0199999999995</v>
      </c>
    </row>
    <row r="543" spans="1:6" s="2" customFormat="1" ht="15" customHeight="1">
      <c r="A543" s="58" t="str">
        <f t="shared" si="87"/>
        <v>Marginal Esquerda - Estaca 913+14,00 A 923+02,00</v>
      </c>
      <c r="B543" s="60"/>
      <c r="C543" s="1">
        <f t="shared" si="88"/>
        <v>188</v>
      </c>
      <c r="D543" s="1">
        <v>12.95</v>
      </c>
      <c r="E543" s="15">
        <v>4</v>
      </c>
      <c r="F543" s="4">
        <f t="shared" si="89"/>
        <v>9738.4</v>
      </c>
    </row>
    <row r="544" spans="1:6" s="2" customFormat="1" ht="15" customHeight="1">
      <c r="A544" s="58" t="str">
        <f t="shared" si="87"/>
        <v>Marginal Esquerda - Estaca 923+02,00 A 944+08,00</v>
      </c>
      <c r="B544" s="60"/>
      <c r="C544" s="1">
        <f t="shared" si="88"/>
        <v>426</v>
      </c>
      <c r="D544" s="1">
        <v>10.5</v>
      </c>
      <c r="E544" s="15">
        <v>4</v>
      </c>
      <c r="F544" s="4">
        <f t="shared" si="89"/>
        <v>17892</v>
      </c>
    </row>
    <row r="545" spans="1:6" s="2" customFormat="1" ht="15" customHeight="1">
      <c r="A545" s="58" t="str">
        <f t="shared" si="87"/>
        <v>Marginal Esquerda - Estaca 944+08,00 A 954+10,00</v>
      </c>
      <c r="B545" s="60"/>
      <c r="C545" s="1">
        <f t="shared" si="88"/>
        <v>202</v>
      </c>
      <c r="D545" s="1">
        <v>8.08</v>
      </c>
      <c r="E545" s="15">
        <v>4</v>
      </c>
      <c r="F545" s="4">
        <f t="shared" si="89"/>
        <v>6528.64</v>
      </c>
    </row>
    <row r="546" spans="1:6" s="2" customFormat="1" ht="15" customHeight="1">
      <c r="A546" s="58" t="str">
        <f t="shared" si="87"/>
        <v>Marginal Esquerda - Estaca 954+10,00 A 965+00,00</v>
      </c>
      <c r="B546" s="60"/>
      <c r="C546" s="1">
        <f t="shared" si="88"/>
        <v>230</v>
      </c>
      <c r="D546" s="1">
        <v>4.25</v>
      </c>
      <c r="E546" s="15">
        <v>4</v>
      </c>
      <c r="F546" s="4">
        <f t="shared" si="89"/>
        <v>3910</v>
      </c>
    </row>
    <row r="547" spans="1:6" s="2" customFormat="1" ht="15" customHeight="1">
      <c r="A547" s="58" t="str">
        <f t="shared" si="87"/>
        <v>Marginal Esquerda - Estaca 965+00,00 A 982+00,00</v>
      </c>
      <c r="B547" s="60"/>
      <c r="C547" s="1">
        <f t="shared" si="88"/>
        <v>340</v>
      </c>
      <c r="D547" s="1">
        <v>5.25</v>
      </c>
      <c r="E547" s="15">
        <v>4</v>
      </c>
      <c r="F547" s="4">
        <f t="shared" si="89"/>
        <v>7140</v>
      </c>
    </row>
    <row r="548" spans="1:6" s="2" customFormat="1" ht="15" customHeight="1">
      <c r="A548" s="58" t="str">
        <f t="shared" si="87"/>
        <v>Marginal Esquerda - Estaca 982+00,00 A 999+00,00</v>
      </c>
      <c r="B548" s="60"/>
      <c r="C548" s="1">
        <f t="shared" si="88"/>
        <v>340</v>
      </c>
      <c r="D548" s="1">
        <v>13.75</v>
      </c>
      <c r="E548" s="15">
        <v>4</v>
      </c>
      <c r="F548" s="4">
        <f t="shared" si="89"/>
        <v>18700</v>
      </c>
    </row>
    <row r="549" spans="1:6" s="2" customFormat="1" ht="15" customHeight="1">
      <c r="A549" s="58" t="str">
        <f t="shared" si="87"/>
        <v>Marginal Esquerda - Estaca 999+00,00 A 1012+00,00</v>
      </c>
      <c r="B549" s="60"/>
      <c r="C549" s="1">
        <f t="shared" si="88"/>
        <v>260</v>
      </c>
      <c r="D549" s="1">
        <v>7</v>
      </c>
      <c r="E549" s="15">
        <v>4</v>
      </c>
      <c r="F549" s="4">
        <f t="shared" si="89"/>
        <v>7280</v>
      </c>
    </row>
    <row r="550" spans="1:6" s="2" customFormat="1" ht="15" customHeight="1">
      <c r="A550" s="58" t="str">
        <f t="shared" si="87"/>
        <v>Marginal Esquerda - Estaca 1012+00,00 A 1024+00,00</v>
      </c>
      <c r="B550" s="60"/>
      <c r="C550" s="1">
        <f t="shared" si="88"/>
        <v>240</v>
      </c>
      <c r="D550" s="1">
        <v>12.5</v>
      </c>
      <c r="E550" s="15">
        <v>4</v>
      </c>
      <c r="F550" s="4">
        <f t="shared" si="89"/>
        <v>12000</v>
      </c>
    </row>
    <row r="551" spans="1:6" s="2" customFormat="1" ht="15" customHeight="1">
      <c r="A551" s="58" t="str">
        <f t="shared" si="87"/>
        <v>Marginal Esquerda - Estaca 1024+00,00 A 1034+00,00</v>
      </c>
      <c r="B551" s="60"/>
      <c r="C551" s="1">
        <f t="shared" si="88"/>
        <v>100</v>
      </c>
      <c r="D551" s="1">
        <v>10.5</v>
      </c>
      <c r="E551" s="15">
        <v>4</v>
      </c>
      <c r="F551" s="4">
        <f t="shared" si="89"/>
        <v>4200</v>
      </c>
    </row>
    <row r="552" spans="1:6" s="2" customFormat="1" ht="15" customHeight="1">
      <c r="A552" s="58" t="str">
        <f t="shared" si="87"/>
        <v>Marginal Esquerda - Estaca 1034+00,00 A 1037+00,00</v>
      </c>
      <c r="B552" s="60"/>
      <c r="C552" s="1">
        <f t="shared" si="88"/>
        <v>60</v>
      </c>
      <c r="D552" s="1">
        <v>9.4</v>
      </c>
      <c r="E552" s="15">
        <v>4</v>
      </c>
      <c r="F552" s="4">
        <f t="shared" si="89"/>
        <v>2256</v>
      </c>
    </row>
    <row r="553" spans="1:6" s="2" customFormat="1" ht="15" customHeight="1">
      <c r="A553" s="58" t="str">
        <f t="shared" si="87"/>
        <v>Ramo 300 - Estaca 300+00,00 A 314+02,00</v>
      </c>
      <c r="B553" s="60"/>
      <c r="C553" s="1">
        <f t="shared" si="88"/>
        <v>282</v>
      </c>
      <c r="D553" s="1">
        <v>7</v>
      </c>
      <c r="E553" s="15">
        <v>4</v>
      </c>
      <c r="F553" s="4">
        <f t="shared" si="89"/>
        <v>7896</v>
      </c>
    </row>
    <row r="554" spans="1:6" s="2" customFormat="1" ht="15" customHeight="1">
      <c r="A554" s="58" t="str">
        <f t="shared" si="87"/>
        <v>Ramo 300 - Estaca 316+02,00 A  321+15,00</v>
      </c>
      <c r="B554" s="60"/>
      <c r="C554" s="1">
        <f t="shared" si="88"/>
        <v>113</v>
      </c>
      <c r="D554" s="1">
        <v>11.6</v>
      </c>
      <c r="E554" s="15">
        <v>4</v>
      </c>
      <c r="F554" s="4">
        <f t="shared" si="89"/>
        <v>5243.2</v>
      </c>
    </row>
    <row r="555" spans="1:6" s="2" customFormat="1" ht="15" customHeight="1">
      <c r="A555" s="66" t="s">
        <v>6</v>
      </c>
      <c r="B555" s="67"/>
      <c r="C555" s="67"/>
      <c r="D555" s="67"/>
      <c r="E555" s="68"/>
      <c r="F555" s="11">
        <f>SUM(F542:F554)</f>
        <v>108055.26</v>
      </c>
    </row>
    <row r="556" spans="1:6" s="2" customFormat="1" ht="7.5" customHeight="1">
      <c r="A556" s="57"/>
      <c r="B556" s="57"/>
      <c r="C556" s="57"/>
      <c r="D556" s="57"/>
      <c r="E556" s="57"/>
      <c r="F556" s="57"/>
    </row>
    <row r="557" spans="1:6" s="2" customFormat="1" ht="20.100000000000001" customHeight="1">
      <c r="A557" s="45" t="s">
        <v>189</v>
      </c>
      <c r="B557" s="46"/>
      <c r="C557" s="46"/>
      <c r="D557" s="46"/>
      <c r="E557" s="46"/>
      <c r="F557" s="47"/>
    </row>
    <row r="558" spans="1:6" s="2" customFormat="1" ht="39.950000000000003" customHeight="1">
      <c r="A558" s="48" t="s">
        <v>13</v>
      </c>
      <c r="B558" s="49"/>
      <c r="C558" s="50"/>
      <c r="D558" s="7" t="s">
        <v>3</v>
      </c>
      <c r="E558" s="7" t="s">
        <v>4</v>
      </c>
      <c r="F558" s="7" t="s">
        <v>0</v>
      </c>
    </row>
    <row r="559" spans="1:6" s="2" customFormat="1" ht="15" customHeight="1">
      <c r="A559" s="58" t="str">
        <f t="shared" ref="A559:A571" si="90">A542</f>
        <v>Marginal Esquerda - Estaca 895+17,85 A 913+14,00</v>
      </c>
      <c r="B559" s="59"/>
      <c r="C559" s="60"/>
      <c r="D559" s="1">
        <f>C542</f>
        <v>356.15</v>
      </c>
      <c r="E559" s="1">
        <f>D542</f>
        <v>3.7</v>
      </c>
      <c r="F559" s="1">
        <f>E559*D559</f>
        <v>1317.7549999999999</v>
      </c>
    </row>
    <row r="560" spans="1:6" s="2" customFormat="1" ht="15" customHeight="1">
      <c r="A560" s="58" t="str">
        <f t="shared" si="90"/>
        <v>Marginal Esquerda - Estaca 913+14,00 A 923+02,00</v>
      </c>
      <c r="B560" s="59"/>
      <c r="C560" s="60"/>
      <c r="D560" s="1">
        <f t="shared" ref="D560:D571" si="91">C543</f>
        <v>188</v>
      </c>
      <c r="E560" s="1">
        <f t="shared" ref="E560:E571" si="92">D543</f>
        <v>12.95</v>
      </c>
      <c r="F560" s="1">
        <f t="shared" ref="F560:F571" si="93">E560*D560</f>
        <v>2434.6</v>
      </c>
    </row>
    <row r="561" spans="1:8" s="2" customFormat="1" ht="15" customHeight="1">
      <c r="A561" s="58" t="str">
        <f t="shared" si="90"/>
        <v>Marginal Esquerda - Estaca 923+02,00 A 944+08,00</v>
      </c>
      <c r="B561" s="59"/>
      <c r="C561" s="60"/>
      <c r="D561" s="1">
        <f t="shared" si="91"/>
        <v>426</v>
      </c>
      <c r="E561" s="1">
        <f t="shared" si="92"/>
        <v>10.5</v>
      </c>
      <c r="F561" s="1">
        <f t="shared" si="93"/>
        <v>4473</v>
      </c>
    </row>
    <row r="562" spans="1:8" s="2" customFormat="1" ht="15" customHeight="1">
      <c r="A562" s="58" t="str">
        <f t="shared" si="90"/>
        <v>Marginal Esquerda - Estaca 944+08,00 A 954+10,00</v>
      </c>
      <c r="B562" s="59"/>
      <c r="C562" s="60"/>
      <c r="D562" s="1">
        <f t="shared" si="91"/>
        <v>202</v>
      </c>
      <c r="E562" s="1">
        <f t="shared" si="92"/>
        <v>8.08</v>
      </c>
      <c r="F562" s="1">
        <f t="shared" si="93"/>
        <v>1632.16</v>
      </c>
    </row>
    <row r="563" spans="1:8" s="2" customFormat="1" ht="15" customHeight="1">
      <c r="A563" s="58" t="str">
        <f t="shared" si="90"/>
        <v>Marginal Esquerda - Estaca 954+10,00 A 965+00,00</v>
      </c>
      <c r="B563" s="59"/>
      <c r="C563" s="60"/>
      <c r="D563" s="1">
        <f t="shared" si="91"/>
        <v>230</v>
      </c>
      <c r="E563" s="1">
        <f t="shared" si="92"/>
        <v>4.25</v>
      </c>
      <c r="F563" s="1">
        <f t="shared" si="93"/>
        <v>977.5</v>
      </c>
    </row>
    <row r="564" spans="1:8" s="2" customFormat="1" ht="15" customHeight="1">
      <c r="A564" s="58" t="str">
        <f t="shared" si="90"/>
        <v>Marginal Esquerda - Estaca 965+00,00 A 982+00,00</v>
      </c>
      <c r="B564" s="59"/>
      <c r="C564" s="60"/>
      <c r="D564" s="1">
        <f t="shared" si="91"/>
        <v>340</v>
      </c>
      <c r="E564" s="1">
        <f t="shared" si="92"/>
        <v>5.25</v>
      </c>
      <c r="F564" s="1">
        <f t="shared" si="93"/>
        <v>1785</v>
      </c>
    </row>
    <row r="565" spans="1:8" s="2" customFormat="1" ht="15" customHeight="1">
      <c r="A565" s="58" t="str">
        <f t="shared" si="90"/>
        <v>Marginal Esquerda - Estaca 982+00,00 A 999+00,00</v>
      </c>
      <c r="B565" s="59"/>
      <c r="C565" s="60"/>
      <c r="D565" s="1">
        <f t="shared" si="91"/>
        <v>340</v>
      </c>
      <c r="E565" s="1">
        <f t="shared" si="92"/>
        <v>13.75</v>
      </c>
      <c r="F565" s="1">
        <f t="shared" si="93"/>
        <v>4675</v>
      </c>
    </row>
    <row r="566" spans="1:8" s="2" customFormat="1" ht="15" customHeight="1">
      <c r="A566" s="58" t="str">
        <f t="shared" si="90"/>
        <v>Marginal Esquerda - Estaca 999+00,00 A 1012+00,00</v>
      </c>
      <c r="B566" s="59"/>
      <c r="C566" s="60"/>
      <c r="D566" s="1">
        <f t="shared" si="91"/>
        <v>260</v>
      </c>
      <c r="E566" s="1">
        <f t="shared" si="92"/>
        <v>7</v>
      </c>
      <c r="F566" s="1">
        <f t="shared" si="93"/>
        <v>1820</v>
      </c>
    </row>
    <row r="567" spans="1:8" s="2" customFormat="1" ht="15" customHeight="1">
      <c r="A567" s="58" t="str">
        <f t="shared" si="90"/>
        <v>Marginal Esquerda - Estaca 1012+00,00 A 1024+00,00</v>
      </c>
      <c r="B567" s="59"/>
      <c r="C567" s="60"/>
      <c r="D567" s="1">
        <f t="shared" si="91"/>
        <v>240</v>
      </c>
      <c r="E567" s="1">
        <f t="shared" si="92"/>
        <v>12.5</v>
      </c>
      <c r="F567" s="1">
        <f t="shared" si="93"/>
        <v>3000</v>
      </c>
    </row>
    <row r="568" spans="1:8" s="2" customFormat="1" ht="15" customHeight="1">
      <c r="A568" s="58" t="str">
        <f t="shared" si="90"/>
        <v>Marginal Esquerda - Estaca 1024+00,00 A 1034+00,00</v>
      </c>
      <c r="B568" s="59"/>
      <c r="C568" s="60"/>
      <c r="D568" s="1">
        <f t="shared" si="91"/>
        <v>100</v>
      </c>
      <c r="E568" s="1">
        <f t="shared" si="92"/>
        <v>10.5</v>
      </c>
      <c r="F568" s="1">
        <f t="shared" si="93"/>
        <v>1050</v>
      </c>
    </row>
    <row r="569" spans="1:8" s="2" customFormat="1" ht="15" customHeight="1">
      <c r="A569" s="58" t="str">
        <f t="shared" si="90"/>
        <v>Marginal Esquerda - Estaca 1034+00,00 A 1037+00,00</v>
      </c>
      <c r="B569" s="59"/>
      <c r="C569" s="60"/>
      <c r="D569" s="1">
        <f t="shared" si="91"/>
        <v>60</v>
      </c>
      <c r="E569" s="1">
        <f t="shared" si="92"/>
        <v>9.4</v>
      </c>
      <c r="F569" s="1">
        <f t="shared" si="93"/>
        <v>564</v>
      </c>
    </row>
    <row r="570" spans="1:8" s="2" customFormat="1" ht="15" customHeight="1">
      <c r="A570" s="58" t="str">
        <f t="shared" si="90"/>
        <v>Ramo 300 - Estaca 300+00,00 A 314+02,00</v>
      </c>
      <c r="B570" s="59"/>
      <c r="C570" s="60"/>
      <c r="D570" s="1">
        <f t="shared" si="91"/>
        <v>282</v>
      </c>
      <c r="E570" s="1">
        <f t="shared" si="92"/>
        <v>7</v>
      </c>
      <c r="F570" s="1">
        <f t="shared" si="93"/>
        <v>1974</v>
      </c>
    </row>
    <row r="571" spans="1:8" s="2" customFormat="1" ht="15" customHeight="1">
      <c r="A571" s="58" t="str">
        <f t="shared" si="90"/>
        <v>Ramo 300 - Estaca 316+02,00 A  321+15,00</v>
      </c>
      <c r="B571" s="59"/>
      <c r="C571" s="60"/>
      <c r="D571" s="1">
        <f t="shared" si="91"/>
        <v>113</v>
      </c>
      <c r="E571" s="1">
        <f t="shared" si="92"/>
        <v>11.6</v>
      </c>
      <c r="F571" s="1">
        <f t="shared" si="93"/>
        <v>1310.8</v>
      </c>
    </row>
    <row r="572" spans="1:8" s="2" customFormat="1" ht="15" customHeight="1">
      <c r="A572" s="54" t="s">
        <v>6</v>
      </c>
      <c r="B572" s="55"/>
      <c r="C572" s="55"/>
      <c r="D572" s="55"/>
      <c r="E572" s="56"/>
      <c r="F572" s="5">
        <f>SUM(F559:F571)</f>
        <v>27013.814999999999</v>
      </c>
      <c r="G572" s="8"/>
      <c r="H572" s="3"/>
    </row>
    <row r="573" spans="1:8" s="2" customFormat="1" ht="7.5" customHeight="1">
      <c r="A573" s="57"/>
      <c r="B573" s="57"/>
      <c r="C573" s="57"/>
      <c r="D573" s="57"/>
      <c r="E573" s="57"/>
      <c r="F573" s="57"/>
    </row>
    <row r="574" spans="1:8" s="2" customFormat="1" ht="20.100000000000001" customHeight="1">
      <c r="A574" s="45" t="s">
        <v>15</v>
      </c>
      <c r="B574" s="46"/>
      <c r="C574" s="46"/>
      <c r="D574" s="46"/>
      <c r="E574" s="46"/>
      <c r="F574" s="47"/>
    </row>
    <row r="575" spans="1:8" s="2" customFormat="1" ht="39.950000000000003" customHeight="1">
      <c r="A575" s="16" t="s">
        <v>13</v>
      </c>
      <c r="B575" s="7" t="s">
        <v>3</v>
      </c>
      <c r="C575" s="7" t="s">
        <v>4</v>
      </c>
      <c r="D575" s="7" t="s">
        <v>0</v>
      </c>
      <c r="E575" s="7" t="s">
        <v>1</v>
      </c>
      <c r="F575" s="7" t="s">
        <v>2</v>
      </c>
    </row>
    <row r="576" spans="1:8" s="2" customFormat="1" ht="15" customHeight="1">
      <c r="A576" s="6" t="str">
        <f t="shared" ref="A576:A588" si="94">A542</f>
        <v>Marginal Esquerda - Estaca 895+17,85 A 913+14,00</v>
      </c>
      <c r="B576" s="1">
        <f t="shared" ref="B576:C588" si="95">C542</f>
        <v>356.15</v>
      </c>
      <c r="C576" s="1">
        <f t="shared" si="95"/>
        <v>3.7</v>
      </c>
      <c r="D576" s="1">
        <f>C576*B576</f>
        <v>1317.7549999999999</v>
      </c>
      <c r="E576" s="1">
        <v>0.05</v>
      </c>
      <c r="F576" s="1">
        <f>E576*D576</f>
        <v>65.887749999999997</v>
      </c>
    </row>
    <row r="577" spans="1:8" s="2" customFormat="1" ht="15" customHeight="1">
      <c r="A577" s="6" t="str">
        <f t="shared" si="94"/>
        <v>Marginal Esquerda - Estaca 913+14,00 A 923+02,00</v>
      </c>
      <c r="B577" s="1">
        <f t="shared" si="95"/>
        <v>188</v>
      </c>
      <c r="C577" s="1">
        <f t="shared" si="95"/>
        <v>12.95</v>
      </c>
      <c r="D577" s="1">
        <f t="shared" ref="D577:D585" si="96">C577*B577</f>
        <v>2434.6</v>
      </c>
      <c r="E577" s="1">
        <v>0.05</v>
      </c>
      <c r="F577" s="1">
        <f t="shared" ref="F577:F585" si="97">E577*D577</f>
        <v>121.73</v>
      </c>
    </row>
    <row r="578" spans="1:8" s="2" customFormat="1" ht="15" customHeight="1">
      <c r="A578" s="6" t="str">
        <f t="shared" si="94"/>
        <v>Marginal Esquerda - Estaca 923+02,00 A 944+08,00</v>
      </c>
      <c r="B578" s="1">
        <f t="shared" si="95"/>
        <v>426</v>
      </c>
      <c r="C578" s="1">
        <f t="shared" si="95"/>
        <v>10.5</v>
      </c>
      <c r="D578" s="1">
        <f t="shared" si="96"/>
        <v>4473</v>
      </c>
      <c r="E578" s="1">
        <v>0.05</v>
      </c>
      <c r="F578" s="1">
        <f t="shared" si="97"/>
        <v>223.65</v>
      </c>
    </row>
    <row r="579" spans="1:8" s="2" customFormat="1" ht="15" customHeight="1">
      <c r="A579" s="6" t="str">
        <f t="shared" si="94"/>
        <v>Marginal Esquerda - Estaca 944+08,00 A 954+10,00</v>
      </c>
      <c r="B579" s="1">
        <f t="shared" si="95"/>
        <v>202</v>
      </c>
      <c r="C579" s="1">
        <f t="shared" si="95"/>
        <v>8.08</v>
      </c>
      <c r="D579" s="1">
        <f t="shared" si="96"/>
        <v>1632.16</v>
      </c>
      <c r="E579" s="1">
        <v>0.05</v>
      </c>
      <c r="F579" s="1">
        <f t="shared" si="97"/>
        <v>81.608000000000004</v>
      </c>
    </row>
    <row r="580" spans="1:8" s="2" customFormat="1" ht="15" customHeight="1">
      <c r="A580" s="6" t="str">
        <f t="shared" si="94"/>
        <v>Marginal Esquerda - Estaca 954+10,00 A 965+00,00</v>
      </c>
      <c r="B580" s="1">
        <f t="shared" si="95"/>
        <v>230</v>
      </c>
      <c r="C580" s="1">
        <f t="shared" si="95"/>
        <v>4.25</v>
      </c>
      <c r="D580" s="1">
        <f t="shared" si="96"/>
        <v>977.5</v>
      </c>
      <c r="E580" s="1">
        <v>0.05</v>
      </c>
      <c r="F580" s="1">
        <f t="shared" si="97"/>
        <v>48.875</v>
      </c>
    </row>
    <row r="581" spans="1:8" s="2" customFormat="1" ht="15" customHeight="1">
      <c r="A581" s="6" t="str">
        <f t="shared" si="94"/>
        <v>Marginal Esquerda - Estaca 965+00,00 A 982+00,00</v>
      </c>
      <c r="B581" s="1">
        <f t="shared" si="95"/>
        <v>340</v>
      </c>
      <c r="C581" s="1">
        <f t="shared" si="95"/>
        <v>5.25</v>
      </c>
      <c r="D581" s="1">
        <f t="shared" si="96"/>
        <v>1785</v>
      </c>
      <c r="E581" s="1">
        <v>0.05</v>
      </c>
      <c r="F581" s="1">
        <f t="shared" si="97"/>
        <v>89.25</v>
      </c>
    </row>
    <row r="582" spans="1:8" s="2" customFormat="1" ht="15" customHeight="1">
      <c r="A582" s="6" t="str">
        <f t="shared" si="94"/>
        <v>Marginal Esquerda - Estaca 982+00,00 A 999+00,00</v>
      </c>
      <c r="B582" s="1">
        <f t="shared" si="95"/>
        <v>340</v>
      </c>
      <c r="C582" s="1">
        <f t="shared" si="95"/>
        <v>13.75</v>
      </c>
      <c r="D582" s="1">
        <f t="shared" si="96"/>
        <v>4675</v>
      </c>
      <c r="E582" s="1">
        <v>0.05</v>
      </c>
      <c r="F582" s="1">
        <f t="shared" si="97"/>
        <v>233.75</v>
      </c>
    </row>
    <row r="583" spans="1:8" s="2" customFormat="1" ht="15" customHeight="1">
      <c r="A583" s="6" t="str">
        <f t="shared" si="94"/>
        <v>Marginal Esquerda - Estaca 999+00,00 A 1012+00,00</v>
      </c>
      <c r="B583" s="1">
        <f t="shared" si="95"/>
        <v>260</v>
      </c>
      <c r="C583" s="1">
        <f t="shared" si="95"/>
        <v>7</v>
      </c>
      <c r="D583" s="1">
        <f t="shared" si="96"/>
        <v>1820</v>
      </c>
      <c r="E583" s="1">
        <v>0.05</v>
      </c>
      <c r="F583" s="1">
        <f t="shared" si="97"/>
        <v>91</v>
      </c>
    </row>
    <row r="584" spans="1:8" s="2" customFormat="1" ht="15" customHeight="1">
      <c r="A584" s="6" t="str">
        <f t="shared" si="94"/>
        <v>Marginal Esquerda - Estaca 1012+00,00 A 1024+00,00</v>
      </c>
      <c r="B584" s="1">
        <f t="shared" si="95"/>
        <v>240</v>
      </c>
      <c r="C584" s="1">
        <f t="shared" si="95"/>
        <v>12.5</v>
      </c>
      <c r="D584" s="1">
        <f t="shared" si="96"/>
        <v>3000</v>
      </c>
      <c r="E584" s="1">
        <v>0.05</v>
      </c>
      <c r="F584" s="1">
        <f t="shared" si="97"/>
        <v>150</v>
      </c>
    </row>
    <row r="585" spans="1:8" s="2" customFormat="1" ht="15" customHeight="1">
      <c r="A585" s="6" t="str">
        <f t="shared" si="94"/>
        <v>Marginal Esquerda - Estaca 1024+00,00 A 1034+00,00</v>
      </c>
      <c r="B585" s="1">
        <f t="shared" si="95"/>
        <v>100</v>
      </c>
      <c r="C585" s="1">
        <f t="shared" si="95"/>
        <v>10.5</v>
      </c>
      <c r="D585" s="1">
        <f t="shared" si="96"/>
        <v>1050</v>
      </c>
      <c r="E585" s="1">
        <v>0.05</v>
      </c>
      <c r="F585" s="1">
        <f t="shared" si="97"/>
        <v>52.5</v>
      </c>
    </row>
    <row r="586" spans="1:8" s="2" customFormat="1" ht="15" customHeight="1">
      <c r="A586" s="6" t="str">
        <f t="shared" si="94"/>
        <v>Marginal Esquerda - Estaca 1034+00,00 A 1037+00,00</v>
      </c>
      <c r="B586" s="1">
        <f t="shared" si="95"/>
        <v>60</v>
      </c>
      <c r="C586" s="1">
        <f t="shared" si="95"/>
        <v>9.4</v>
      </c>
      <c r="D586" s="1">
        <f>C586*B586</f>
        <v>564</v>
      </c>
      <c r="E586" s="1">
        <v>0.05</v>
      </c>
      <c r="F586" s="1">
        <f>E586*D586</f>
        <v>28.200000000000003</v>
      </c>
    </row>
    <row r="587" spans="1:8" s="2" customFormat="1" ht="15" customHeight="1">
      <c r="A587" s="6" t="str">
        <f t="shared" si="94"/>
        <v>Ramo 300 - Estaca 300+00,00 A 314+02,00</v>
      </c>
      <c r="B587" s="1">
        <f t="shared" si="95"/>
        <v>282</v>
      </c>
      <c r="C587" s="1">
        <f t="shared" si="95"/>
        <v>7</v>
      </c>
      <c r="D587" s="1">
        <f>C587*B587</f>
        <v>1974</v>
      </c>
      <c r="E587" s="1">
        <v>0.05</v>
      </c>
      <c r="F587" s="1">
        <f>E587*D587</f>
        <v>98.7</v>
      </c>
    </row>
    <row r="588" spans="1:8" s="2" customFormat="1" ht="15" customHeight="1">
      <c r="A588" s="6" t="str">
        <f t="shared" si="94"/>
        <v>Ramo 300 - Estaca 316+02,00 A  321+15,00</v>
      </c>
      <c r="B588" s="1">
        <f t="shared" si="95"/>
        <v>113</v>
      </c>
      <c r="C588" s="1">
        <f t="shared" si="95"/>
        <v>11.6</v>
      </c>
      <c r="D588" s="1">
        <f>C588*B588</f>
        <v>1310.8</v>
      </c>
      <c r="E588" s="1">
        <v>0.05</v>
      </c>
      <c r="F588" s="1">
        <f>E588*D588</f>
        <v>65.540000000000006</v>
      </c>
    </row>
    <row r="589" spans="1:8" s="2" customFormat="1" ht="15" customHeight="1">
      <c r="A589" s="54" t="s">
        <v>6</v>
      </c>
      <c r="B589" s="55"/>
      <c r="C589" s="55"/>
      <c r="D589" s="5">
        <f>SUM(D576:D588)</f>
        <v>27013.814999999999</v>
      </c>
      <c r="E589" s="23"/>
      <c r="F589" s="5">
        <f>SUM(F576:F588)</f>
        <v>1350.69075</v>
      </c>
      <c r="G589" s="8"/>
      <c r="H589" s="3"/>
    </row>
    <row r="590" spans="1:8" s="2" customFormat="1" ht="7.5" customHeight="1">
      <c r="A590" s="57"/>
      <c r="B590" s="57"/>
      <c r="C590" s="57"/>
      <c r="D590" s="57"/>
      <c r="E590" s="57"/>
      <c r="F590" s="57"/>
    </row>
    <row r="591" spans="1:8" s="2" customFormat="1" ht="20.100000000000001" customHeight="1">
      <c r="A591" s="45" t="s">
        <v>5</v>
      </c>
      <c r="B591" s="46"/>
      <c r="C591" s="46"/>
      <c r="D591" s="46"/>
      <c r="E591" s="46"/>
      <c r="F591" s="47"/>
    </row>
    <row r="592" spans="1:8" s="2" customFormat="1" ht="39.950000000000003" customHeight="1">
      <c r="A592" s="16" t="s">
        <v>13</v>
      </c>
      <c r="B592" s="7" t="s">
        <v>3</v>
      </c>
      <c r="C592" s="7" t="s">
        <v>4</v>
      </c>
      <c r="D592" s="7" t="s">
        <v>0</v>
      </c>
      <c r="E592" s="7" t="s">
        <v>1</v>
      </c>
      <c r="F592" s="7" t="s">
        <v>2</v>
      </c>
    </row>
    <row r="593" spans="1:8" s="2" customFormat="1" ht="15" customHeight="1">
      <c r="A593" s="6" t="str">
        <f t="shared" ref="A593:C603" si="98">A576</f>
        <v>Marginal Esquerda - Estaca 895+17,85 A 913+14,00</v>
      </c>
      <c r="B593" s="1">
        <f t="shared" si="98"/>
        <v>356.15</v>
      </c>
      <c r="C593" s="1">
        <f t="shared" si="98"/>
        <v>3.7</v>
      </c>
      <c r="D593" s="1">
        <f>C593*B593</f>
        <v>1317.7549999999999</v>
      </c>
      <c r="E593" s="1">
        <v>0.08</v>
      </c>
      <c r="F593" s="1">
        <f>E593*D593</f>
        <v>105.42039999999999</v>
      </c>
    </row>
    <row r="594" spans="1:8" s="2" customFormat="1" ht="15" customHeight="1">
      <c r="A594" s="6" t="str">
        <f t="shared" si="98"/>
        <v>Marginal Esquerda - Estaca 913+14,00 A 923+02,00</v>
      </c>
      <c r="B594" s="1">
        <f t="shared" si="98"/>
        <v>188</v>
      </c>
      <c r="C594" s="1">
        <f t="shared" si="98"/>
        <v>12.95</v>
      </c>
      <c r="D594" s="1">
        <f t="shared" ref="D594:D602" si="99">C594*B594</f>
        <v>2434.6</v>
      </c>
      <c r="E594" s="1">
        <v>0.08</v>
      </c>
      <c r="F594" s="1">
        <f t="shared" ref="F594:F602" si="100">E594*D594</f>
        <v>194.768</v>
      </c>
    </row>
    <row r="595" spans="1:8" s="2" customFormat="1" ht="15" customHeight="1">
      <c r="A595" s="6" t="str">
        <f t="shared" si="98"/>
        <v>Marginal Esquerda - Estaca 923+02,00 A 944+08,00</v>
      </c>
      <c r="B595" s="1">
        <f t="shared" si="98"/>
        <v>426</v>
      </c>
      <c r="C595" s="1">
        <f t="shared" si="98"/>
        <v>10.5</v>
      </c>
      <c r="D595" s="1">
        <f t="shared" si="99"/>
        <v>4473</v>
      </c>
      <c r="E595" s="1">
        <v>0.08</v>
      </c>
      <c r="F595" s="1">
        <f t="shared" si="100"/>
        <v>357.84000000000003</v>
      </c>
    </row>
    <row r="596" spans="1:8" s="2" customFormat="1" ht="15" customHeight="1">
      <c r="A596" s="6" t="str">
        <f t="shared" si="98"/>
        <v>Marginal Esquerda - Estaca 944+08,00 A 954+10,00</v>
      </c>
      <c r="B596" s="1">
        <f t="shared" si="98"/>
        <v>202</v>
      </c>
      <c r="C596" s="1">
        <f t="shared" si="98"/>
        <v>8.08</v>
      </c>
      <c r="D596" s="1">
        <f t="shared" si="99"/>
        <v>1632.16</v>
      </c>
      <c r="E596" s="1">
        <v>0.08</v>
      </c>
      <c r="F596" s="1">
        <f t="shared" si="100"/>
        <v>130.5728</v>
      </c>
    </row>
    <row r="597" spans="1:8" s="2" customFormat="1" ht="15" customHeight="1">
      <c r="A597" s="6" t="str">
        <f t="shared" si="98"/>
        <v>Marginal Esquerda - Estaca 954+10,00 A 965+00,00</v>
      </c>
      <c r="B597" s="1">
        <f t="shared" si="98"/>
        <v>230</v>
      </c>
      <c r="C597" s="1">
        <f t="shared" si="98"/>
        <v>4.25</v>
      </c>
      <c r="D597" s="1">
        <f t="shared" si="99"/>
        <v>977.5</v>
      </c>
      <c r="E597" s="1">
        <v>0.08</v>
      </c>
      <c r="F597" s="1">
        <f t="shared" si="100"/>
        <v>78.2</v>
      </c>
    </row>
    <row r="598" spans="1:8" s="2" customFormat="1" ht="15" customHeight="1">
      <c r="A598" s="6" t="str">
        <f t="shared" si="98"/>
        <v>Marginal Esquerda - Estaca 965+00,00 A 982+00,00</v>
      </c>
      <c r="B598" s="1">
        <f t="shared" si="98"/>
        <v>340</v>
      </c>
      <c r="C598" s="1">
        <f t="shared" si="98"/>
        <v>5.25</v>
      </c>
      <c r="D598" s="1">
        <f t="shared" si="99"/>
        <v>1785</v>
      </c>
      <c r="E598" s="1">
        <v>0.08</v>
      </c>
      <c r="F598" s="1">
        <f t="shared" si="100"/>
        <v>142.80000000000001</v>
      </c>
    </row>
    <row r="599" spans="1:8" s="2" customFormat="1" ht="15" customHeight="1">
      <c r="A599" s="6" t="str">
        <f t="shared" si="98"/>
        <v>Marginal Esquerda - Estaca 982+00,00 A 999+00,00</v>
      </c>
      <c r="B599" s="1">
        <f t="shared" si="98"/>
        <v>340</v>
      </c>
      <c r="C599" s="1">
        <f t="shared" si="98"/>
        <v>13.75</v>
      </c>
      <c r="D599" s="1">
        <f t="shared" si="99"/>
        <v>4675</v>
      </c>
      <c r="E599" s="1">
        <v>0.08</v>
      </c>
      <c r="F599" s="1">
        <f t="shared" si="100"/>
        <v>374</v>
      </c>
    </row>
    <row r="600" spans="1:8" s="2" customFormat="1" ht="15" customHeight="1">
      <c r="A600" s="6" t="str">
        <f t="shared" si="98"/>
        <v>Marginal Esquerda - Estaca 999+00,00 A 1012+00,00</v>
      </c>
      <c r="B600" s="1">
        <f t="shared" si="98"/>
        <v>260</v>
      </c>
      <c r="C600" s="1">
        <f t="shared" si="98"/>
        <v>7</v>
      </c>
      <c r="D600" s="1">
        <f t="shared" si="99"/>
        <v>1820</v>
      </c>
      <c r="E600" s="1">
        <v>0.08</v>
      </c>
      <c r="F600" s="1">
        <f t="shared" si="100"/>
        <v>145.6</v>
      </c>
    </row>
    <row r="601" spans="1:8" s="2" customFormat="1" ht="15" customHeight="1">
      <c r="A601" s="6" t="str">
        <f t="shared" si="98"/>
        <v>Marginal Esquerda - Estaca 1012+00,00 A 1024+00,00</v>
      </c>
      <c r="B601" s="1">
        <f t="shared" si="98"/>
        <v>240</v>
      </c>
      <c r="C601" s="1">
        <f t="shared" si="98"/>
        <v>12.5</v>
      </c>
      <c r="D601" s="1">
        <f t="shared" si="99"/>
        <v>3000</v>
      </c>
      <c r="E601" s="1">
        <v>0.08</v>
      </c>
      <c r="F601" s="1">
        <f t="shared" si="100"/>
        <v>240</v>
      </c>
    </row>
    <row r="602" spans="1:8" s="2" customFormat="1" ht="15" customHeight="1">
      <c r="A602" s="6" t="str">
        <f t="shared" si="98"/>
        <v>Marginal Esquerda - Estaca 1024+00,00 A 1034+00,00</v>
      </c>
      <c r="B602" s="1">
        <f t="shared" si="98"/>
        <v>100</v>
      </c>
      <c r="C602" s="1">
        <f t="shared" si="98"/>
        <v>10.5</v>
      </c>
      <c r="D602" s="1">
        <f t="shared" si="99"/>
        <v>1050</v>
      </c>
      <c r="E602" s="1">
        <v>0.08</v>
      </c>
      <c r="F602" s="1">
        <f t="shared" si="100"/>
        <v>84</v>
      </c>
    </row>
    <row r="603" spans="1:8" s="2" customFormat="1" ht="15" customHeight="1">
      <c r="A603" s="6" t="str">
        <f t="shared" si="98"/>
        <v>Marginal Esquerda - Estaca 1034+00,00 A 1037+00,00</v>
      </c>
      <c r="B603" s="1">
        <f t="shared" si="98"/>
        <v>60</v>
      </c>
      <c r="C603" s="1">
        <f t="shared" si="98"/>
        <v>9.4</v>
      </c>
      <c r="D603" s="1">
        <f>C603*B603</f>
        <v>564</v>
      </c>
      <c r="E603" s="1">
        <v>0.08</v>
      </c>
      <c r="F603" s="1">
        <f>E603*D603</f>
        <v>45.12</v>
      </c>
    </row>
    <row r="604" spans="1:8" s="2" customFormat="1" ht="15" customHeight="1">
      <c r="A604" s="6" t="str">
        <f t="shared" ref="A604:C605" si="101">A587</f>
        <v>Ramo 300 - Estaca 300+00,00 A 314+02,00</v>
      </c>
      <c r="B604" s="1">
        <f t="shared" si="101"/>
        <v>282</v>
      </c>
      <c r="C604" s="1">
        <f t="shared" si="101"/>
        <v>7</v>
      </c>
      <c r="D604" s="1">
        <f>C604*B604</f>
        <v>1974</v>
      </c>
      <c r="E604" s="1">
        <v>0.08</v>
      </c>
      <c r="F604" s="1">
        <f>E604*D604</f>
        <v>157.92000000000002</v>
      </c>
    </row>
    <row r="605" spans="1:8" s="2" customFormat="1" ht="15" customHeight="1">
      <c r="A605" s="6" t="str">
        <f t="shared" si="101"/>
        <v>Ramo 300 - Estaca 316+02,00 A  321+15,00</v>
      </c>
      <c r="B605" s="1">
        <f t="shared" si="101"/>
        <v>113</v>
      </c>
      <c r="C605" s="1">
        <f t="shared" si="101"/>
        <v>11.6</v>
      </c>
      <c r="D605" s="1">
        <f>C605*B605</f>
        <v>1310.8</v>
      </c>
      <c r="E605" s="1">
        <v>0.08</v>
      </c>
      <c r="F605" s="1">
        <f>E605*D605</f>
        <v>104.864</v>
      </c>
    </row>
    <row r="606" spans="1:8" s="2" customFormat="1" ht="15" customHeight="1">
      <c r="A606" s="54" t="s">
        <v>6</v>
      </c>
      <c r="B606" s="55"/>
      <c r="C606" s="55"/>
      <c r="D606" s="5">
        <f>SUM(D593:D605)</f>
        <v>27013.814999999999</v>
      </c>
      <c r="E606" s="23"/>
      <c r="F606" s="5">
        <f>SUM(F593:F605)</f>
        <v>2161.1052</v>
      </c>
      <c r="G606" s="8"/>
      <c r="H606" s="3"/>
    </row>
    <row r="607" spans="1:8" s="2" customFormat="1" ht="7.5" customHeight="1">
      <c r="A607" s="57"/>
      <c r="B607" s="57"/>
      <c r="C607" s="57"/>
      <c r="D607" s="57"/>
      <c r="E607" s="57"/>
      <c r="F607" s="57"/>
    </row>
    <row r="608" spans="1:8" s="2" customFormat="1" ht="20.100000000000001" customHeight="1">
      <c r="A608" s="45" t="s">
        <v>30</v>
      </c>
      <c r="B608" s="46"/>
      <c r="C608" s="46"/>
      <c r="D608" s="46"/>
      <c r="E608" s="46"/>
      <c r="F608" s="47"/>
    </row>
    <row r="609" spans="1:7" s="2" customFormat="1" ht="24.95" customHeight="1">
      <c r="A609" s="48" t="s">
        <v>13</v>
      </c>
      <c r="B609" s="49"/>
      <c r="C609" s="49"/>
      <c r="D609" s="49"/>
      <c r="E609" s="50"/>
      <c r="F609" s="7" t="s">
        <v>10</v>
      </c>
    </row>
    <row r="610" spans="1:7" s="2" customFormat="1" ht="15" customHeight="1">
      <c r="A610" s="58" t="s">
        <v>32</v>
      </c>
      <c r="B610" s="59"/>
      <c r="C610" s="59"/>
      <c r="D610" s="59"/>
      <c r="E610" s="60"/>
      <c r="F610" s="13">
        <v>6470</v>
      </c>
    </row>
    <row r="611" spans="1:7" s="2" customFormat="1" ht="15" customHeight="1">
      <c r="A611" s="63" t="s">
        <v>9</v>
      </c>
      <c r="B611" s="64"/>
      <c r="C611" s="64"/>
      <c r="D611" s="64"/>
      <c r="E611" s="65"/>
      <c r="F611" s="5">
        <f>F610</f>
        <v>6470</v>
      </c>
      <c r="G611" s="9"/>
    </row>
    <row r="612" spans="1:7" s="2" customFormat="1" ht="15" customHeight="1">
      <c r="A612" s="63" t="s">
        <v>11</v>
      </c>
      <c r="B612" s="64"/>
      <c r="C612" s="64"/>
      <c r="D612" s="64"/>
      <c r="E612" s="65"/>
      <c r="F612" s="5">
        <f>SUM(F611:F611)/2</f>
        <v>3235</v>
      </c>
      <c r="G612" s="9"/>
    </row>
    <row r="613" spans="1:7" s="2" customFormat="1" ht="15" customHeight="1">
      <c r="A613" s="63" t="s">
        <v>12</v>
      </c>
      <c r="B613" s="64"/>
      <c r="C613" s="64"/>
      <c r="D613" s="64"/>
      <c r="E613" s="65"/>
      <c r="F613" s="5">
        <f>SUM(F612:F612)</f>
        <v>3235</v>
      </c>
      <c r="G613" s="9"/>
    </row>
    <row r="614" spans="1:7" ht="7.5" customHeight="1">
      <c r="A614" s="57"/>
      <c r="B614" s="57"/>
      <c r="C614" s="57"/>
      <c r="D614" s="57"/>
      <c r="E614" s="57"/>
      <c r="F614" s="57"/>
    </row>
    <row r="615" spans="1:7" s="2" customFormat="1" ht="17.100000000000001" customHeight="1">
      <c r="A615" s="61" t="s">
        <v>33</v>
      </c>
      <c r="B615" s="61"/>
      <c r="C615" s="61"/>
      <c r="D615" s="61"/>
      <c r="E615" s="61"/>
      <c r="F615" s="62"/>
    </row>
    <row r="616" spans="1:7" ht="7.5" customHeight="1"/>
    <row r="617" spans="1:7" s="2" customFormat="1" ht="20.100000000000001" customHeight="1">
      <c r="A617" s="45" t="s">
        <v>20</v>
      </c>
      <c r="B617" s="46"/>
      <c r="C617" s="46"/>
      <c r="D617" s="46"/>
      <c r="E617" s="46"/>
      <c r="F617" s="47"/>
    </row>
    <row r="618" spans="1:7" s="2" customFormat="1" ht="37.5" customHeight="1">
      <c r="A618" s="48" t="s">
        <v>13</v>
      </c>
      <c r="B618" s="49"/>
      <c r="C618" s="50"/>
      <c r="D618" s="7" t="s">
        <v>3</v>
      </c>
      <c r="E618" s="7" t="s">
        <v>4</v>
      </c>
      <c r="F618" s="7" t="s">
        <v>0</v>
      </c>
    </row>
    <row r="619" spans="1:7" s="2" customFormat="1" ht="15" customHeight="1">
      <c r="A619" s="69" t="s">
        <v>102</v>
      </c>
      <c r="B619" s="70"/>
      <c r="C619" s="71"/>
      <c r="D619" s="10">
        <v>343.37</v>
      </c>
      <c r="E619" s="10">
        <v>9.5500000000000007</v>
      </c>
      <c r="F619" s="1">
        <f t="shared" ref="F619:F636" si="102">D619*E619</f>
        <v>3279.1835000000001</v>
      </c>
    </row>
    <row r="620" spans="1:7" s="2" customFormat="1" ht="15" customHeight="1">
      <c r="A620" s="69" t="s">
        <v>103</v>
      </c>
      <c r="B620" s="70"/>
      <c r="C620" s="71"/>
      <c r="D620" s="10">
        <v>126</v>
      </c>
      <c r="E620" s="10">
        <v>8.1</v>
      </c>
      <c r="F620" s="1">
        <f t="shared" si="102"/>
        <v>1020.5999999999999</v>
      </c>
    </row>
    <row r="621" spans="1:7" s="2" customFormat="1" ht="15" customHeight="1">
      <c r="A621" s="69" t="s">
        <v>104</v>
      </c>
      <c r="B621" s="70"/>
      <c r="C621" s="71"/>
      <c r="D621" s="10">
        <v>200</v>
      </c>
      <c r="E621" s="10">
        <v>8</v>
      </c>
      <c r="F621" s="1">
        <f t="shared" si="102"/>
        <v>1600</v>
      </c>
    </row>
    <row r="622" spans="1:7" s="2" customFormat="1" ht="15" customHeight="1">
      <c r="A622" s="69" t="s">
        <v>105</v>
      </c>
      <c r="B622" s="70"/>
      <c r="C622" s="71"/>
      <c r="D622" s="10">
        <v>20</v>
      </c>
      <c r="E622" s="10">
        <v>10.15</v>
      </c>
      <c r="F622" s="1">
        <f t="shared" si="102"/>
        <v>203</v>
      </c>
    </row>
    <row r="623" spans="1:7" s="2" customFormat="1" ht="15" customHeight="1">
      <c r="A623" s="69" t="s">
        <v>106</v>
      </c>
      <c r="B623" s="70"/>
      <c r="C623" s="71"/>
      <c r="D623" s="10">
        <v>110</v>
      </c>
      <c r="E623" s="10">
        <v>8</v>
      </c>
      <c r="F623" s="1">
        <f t="shared" si="102"/>
        <v>880</v>
      </c>
    </row>
    <row r="624" spans="1:7" s="2" customFormat="1" ht="15" customHeight="1">
      <c r="A624" s="69" t="s">
        <v>107</v>
      </c>
      <c r="B624" s="70"/>
      <c r="C624" s="71"/>
      <c r="D624" s="10">
        <v>180</v>
      </c>
      <c r="E624" s="10">
        <v>9.25</v>
      </c>
      <c r="F624" s="1">
        <f t="shared" si="102"/>
        <v>1665</v>
      </c>
    </row>
    <row r="625" spans="1:6" s="2" customFormat="1" ht="15" customHeight="1">
      <c r="A625" s="69" t="s">
        <v>108</v>
      </c>
      <c r="B625" s="70"/>
      <c r="C625" s="71"/>
      <c r="D625" s="10">
        <v>75</v>
      </c>
      <c r="E625" s="10">
        <v>8</v>
      </c>
      <c r="F625" s="1">
        <f t="shared" si="102"/>
        <v>600</v>
      </c>
    </row>
    <row r="626" spans="1:6" s="2" customFormat="1" ht="15" customHeight="1">
      <c r="A626" s="69" t="s">
        <v>109</v>
      </c>
      <c r="B626" s="70"/>
      <c r="C626" s="71"/>
      <c r="D626" s="10">
        <v>40</v>
      </c>
      <c r="E626" s="10">
        <v>9.9</v>
      </c>
      <c r="F626" s="1">
        <f t="shared" si="102"/>
        <v>396</v>
      </c>
    </row>
    <row r="627" spans="1:6" s="2" customFormat="1" ht="15" customHeight="1">
      <c r="A627" s="69" t="s">
        <v>110</v>
      </c>
      <c r="B627" s="70"/>
      <c r="C627" s="71"/>
      <c r="D627" s="10">
        <v>35</v>
      </c>
      <c r="E627" s="10">
        <v>8</v>
      </c>
      <c r="F627" s="1">
        <f t="shared" si="102"/>
        <v>280</v>
      </c>
    </row>
    <row r="628" spans="1:6" s="2" customFormat="1" ht="15" customHeight="1">
      <c r="A628" s="69" t="s">
        <v>111</v>
      </c>
      <c r="B628" s="70"/>
      <c r="C628" s="71"/>
      <c r="D628" s="10">
        <v>65</v>
      </c>
      <c r="E628" s="10">
        <v>8.8000000000000007</v>
      </c>
      <c r="F628" s="1">
        <f t="shared" si="102"/>
        <v>572</v>
      </c>
    </row>
    <row r="629" spans="1:6" s="2" customFormat="1" ht="15" customHeight="1">
      <c r="A629" s="69" t="s">
        <v>112</v>
      </c>
      <c r="B629" s="70"/>
      <c r="C629" s="71"/>
      <c r="D629" s="10">
        <v>85</v>
      </c>
      <c r="E629" s="10">
        <v>6.5</v>
      </c>
      <c r="F629" s="1">
        <f t="shared" si="102"/>
        <v>552.5</v>
      </c>
    </row>
    <row r="630" spans="1:6" s="2" customFormat="1" ht="15" customHeight="1">
      <c r="A630" s="69" t="s">
        <v>113</v>
      </c>
      <c r="B630" s="70"/>
      <c r="C630" s="71"/>
      <c r="D630" s="10">
        <v>20</v>
      </c>
      <c r="E630" s="10">
        <v>12.85</v>
      </c>
      <c r="F630" s="1">
        <f t="shared" si="102"/>
        <v>257</v>
      </c>
    </row>
    <row r="631" spans="1:6" s="2" customFormat="1" ht="15" customHeight="1">
      <c r="A631" s="69" t="s">
        <v>114</v>
      </c>
      <c r="B631" s="70"/>
      <c r="C631" s="71"/>
      <c r="D631" s="10">
        <v>65</v>
      </c>
      <c r="E631" s="10">
        <v>6.5</v>
      </c>
      <c r="F631" s="1">
        <f t="shared" si="102"/>
        <v>422.5</v>
      </c>
    </row>
    <row r="632" spans="1:6" s="2" customFormat="1" ht="15" customHeight="1">
      <c r="A632" s="69" t="s">
        <v>115</v>
      </c>
      <c r="B632" s="70"/>
      <c r="C632" s="71"/>
      <c r="D632" s="10">
        <v>45</v>
      </c>
      <c r="E632" s="10">
        <v>9.1</v>
      </c>
      <c r="F632" s="1">
        <f t="shared" si="102"/>
        <v>409.5</v>
      </c>
    </row>
    <row r="633" spans="1:6" s="2" customFormat="1" ht="15" customHeight="1">
      <c r="A633" s="69" t="s">
        <v>116</v>
      </c>
      <c r="B633" s="70"/>
      <c r="C633" s="71"/>
      <c r="D633" s="10">
        <v>105</v>
      </c>
      <c r="E633" s="10">
        <v>8</v>
      </c>
      <c r="F633" s="1">
        <f t="shared" si="102"/>
        <v>840</v>
      </c>
    </row>
    <row r="634" spans="1:6" s="2" customFormat="1" ht="15" customHeight="1">
      <c r="A634" s="69" t="s">
        <v>117</v>
      </c>
      <c r="B634" s="70"/>
      <c r="C634" s="71"/>
      <c r="D634" s="10">
        <v>50.3</v>
      </c>
      <c r="E634" s="10">
        <v>11.8</v>
      </c>
      <c r="F634" s="1">
        <f t="shared" si="102"/>
        <v>593.54</v>
      </c>
    </row>
    <row r="635" spans="1:6" s="2" customFormat="1" ht="15" customHeight="1">
      <c r="A635" s="69" t="s">
        <v>118</v>
      </c>
      <c r="B635" s="70"/>
      <c r="C635" s="71"/>
      <c r="D635" s="10">
        <v>420</v>
      </c>
      <c r="E635" s="10">
        <v>12.65</v>
      </c>
      <c r="F635" s="1">
        <f>D635*E635</f>
        <v>5313</v>
      </c>
    </row>
    <row r="636" spans="1:6" s="2" customFormat="1" ht="15" customHeight="1">
      <c r="A636" s="69" t="s">
        <v>119</v>
      </c>
      <c r="B636" s="70"/>
      <c r="C636" s="71"/>
      <c r="D636" s="10">
        <v>385.3</v>
      </c>
      <c r="E636" s="10">
        <v>9.6</v>
      </c>
      <c r="F636" s="1">
        <f t="shared" si="102"/>
        <v>3698.88</v>
      </c>
    </row>
    <row r="637" spans="1:6" s="2" customFormat="1" ht="15" customHeight="1">
      <c r="A637" s="66" t="s">
        <v>6</v>
      </c>
      <c r="B637" s="67"/>
      <c r="C637" s="67"/>
      <c r="D637" s="67"/>
      <c r="E637" s="68"/>
      <c r="F637" s="11">
        <f>SUM(F619:F636)</f>
        <v>22582.7035</v>
      </c>
    </row>
    <row r="638" spans="1:6" ht="7.5" customHeight="1"/>
    <row r="639" spans="1:6" s="2" customFormat="1" ht="20.100000000000001" customHeight="1">
      <c r="A639" s="45" t="s">
        <v>23</v>
      </c>
      <c r="B639" s="46"/>
      <c r="C639" s="46"/>
      <c r="D639" s="46"/>
      <c r="E639" s="46"/>
      <c r="F639" s="47"/>
    </row>
    <row r="640" spans="1:6" s="2" customFormat="1" ht="39.950000000000003" customHeight="1">
      <c r="A640" s="16" t="s">
        <v>13</v>
      </c>
      <c r="B640" s="7" t="s">
        <v>3</v>
      </c>
      <c r="C640" s="7" t="s">
        <v>4</v>
      </c>
      <c r="D640" s="7" t="s">
        <v>0</v>
      </c>
      <c r="E640" s="7" t="s">
        <v>1</v>
      </c>
      <c r="F640" s="7" t="s">
        <v>2</v>
      </c>
    </row>
    <row r="641" spans="1:6" s="2" customFormat="1" ht="15" customHeight="1">
      <c r="A641" s="6" t="str">
        <f>A619</f>
        <v>Via Local Direita -Estaca 895+14,63 A 912+18,00</v>
      </c>
      <c r="B641" s="1">
        <f t="shared" ref="B641:B658" si="103">D619</f>
        <v>343.37</v>
      </c>
      <c r="C641" s="1">
        <f t="shared" ref="C641:C658" si="104">E619</f>
        <v>9.5500000000000007</v>
      </c>
      <c r="D641" s="4">
        <f>C641*B641</f>
        <v>3279.1835000000001</v>
      </c>
      <c r="E641" s="1">
        <v>0.5</v>
      </c>
      <c r="F641" s="1">
        <f>D641*E641</f>
        <v>1639.59175</v>
      </c>
    </row>
    <row r="642" spans="1:6" s="2" customFormat="1" ht="15" customHeight="1">
      <c r="A642" s="6" t="str">
        <f t="shared" ref="A642:A658" si="105">A620</f>
        <v>Via Local Direita -Estaca 934+19,00 A 941+05,00</v>
      </c>
      <c r="B642" s="1">
        <f t="shared" si="103"/>
        <v>126</v>
      </c>
      <c r="C642" s="1">
        <f t="shared" si="104"/>
        <v>8.1</v>
      </c>
      <c r="D642" s="4">
        <f t="shared" ref="D642:D655" si="106">C642*B642</f>
        <v>1020.5999999999999</v>
      </c>
      <c r="E642" s="1">
        <v>0.5</v>
      </c>
      <c r="F642" s="1">
        <f t="shared" ref="F642:F655" si="107">D642*E642</f>
        <v>510.29999999999995</v>
      </c>
    </row>
    <row r="643" spans="1:6" s="2" customFormat="1" ht="15" customHeight="1">
      <c r="A643" s="6" t="str">
        <f t="shared" si="105"/>
        <v>Via Local Direita -Estaca 941+05,00 A 951+05,00</v>
      </c>
      <c r="B643" s="1">
        <f t="shared" si="103"/>
        <v>200</v>
      </c>
      <c r="C643" s="1">
        <f t="shared" si="104"/>
        <v>8</v>
      </c>
      <c r="D643" s="4">
        <f t="shared" si="106"/>
        <v>1600</v>
      </c>
      <c r="E643" s="1">
        <v>0.5</v>
      </c>
      <c r="F643" s="1">
        <f t="shared" si="107"/>
        <v>800</v>
      </c>
    </row>
    <row r="644" spans="1:6" s="2" customFormat="1" ht="15" customHeight="1">
      <c r="A644" s="6" t="str">
        <f t="shared" si="105"/>
        <v>Via Local Direita -Estaca 951+05,00 A 952+05,00</v>
      </c>
      <c r="B644" s="1">
        <f t="shared" si="103"/>
        <v>20</v>
      </c>
      <c r="C644" s="1">
        <f t="shared" si="104"/>
        <v>10.15</v>
      </c>
      <c r="D644" s="4">
        <f t="shared" si="106"/>
        <v>203</v>
      </c>
      <c r="E644" s="1">
        <v>0.5</v>
      </c>
      <c r="F644" s="1">
        <f t="shared" si="107"/>
        <v>101.5</v>
      </c>
    </row>
    <row r="645" spans="1:6" s="2" customFormat="1" ht="15" customHeight="1">
      <c r="A645" s="6" t="str">
        <f t="shared" si="105"/>
        <v>Via Local Direita -Estaca 952+05,00 A 957+15,00</v>
      </c>
      <c r="B645" s="1">
        <f t="shared" si="103"/>
        <v>110</v>
      </c>
      <c r="C645" s="1">
        <f t="shared" si="104"/>
        <v>8</v>
      </c>
      <c r="D645" s="4">
        <f t="shared" si="106"/>
        <v>880</v>
      </c>
      <c r="E645" s="1">
        <v>0.5</v>
      </c>
      <c r="F645" s="1">
        <f t="shared" si="107"/>
        <v>440</v>
      </c>
    </row>
    <row r="646" spans="1:6" s="2" customFormat="1" ht="15" customHeight="1">
      <c r="A646" s="6" t="str">
        <f t="shared" si="105"/>
        <v>Via Local Direita -Estaca 957+15,00 A 966+15,00</v>
      </c>
      <c r="B646" s="1">
        <f t="shared" si="103"/>
        <v>180</v>
      </c>
      <c r="C646" s="1">
        <f t="shared" si="104"/>
        <v>9.25</v>
      </c>
      <c r="D646" s="4">
        <f t="shared" si="106"/>
        <v>1665</v>
      </c>
      <c r="E646" s="1">
        <v>0.5</v>
      </c>
      <c r="F646" s="1">
        <f t="shared" si="107"/>
        <v>832.5</v>
      </c>
    </row>
    <row r="647" spans="1:6" s="2" customFormat="1" ht="15" customHeight="1">
      <c r="A647" s="6" t="str">
        <f t="shared" si="105"/>
        <v>Via Local Direita -Estaca 966+15,00 A 970+10,00</v>
      </c>
      <c r="B647" s="1">
        <f t="shared" si="103"/>
        <v>75</v>
      </c>
      <c r="C647" s="1">
        <f t="shared" si="104"/>
        <v>8</v>
      </c>
      <c r="D647" s="4">
        <f t="shared" si="106"/>
        <v>600</v>
      </c>
      <c r="E647" s="1">
        <v>0.5</v>
      </c>
      <c r="F647" s="1">
        <f t="shared" si="107"/>
        <v>300</v>
      </c>
    </row>
    <row r="648" spans="1:6" s="2" customFormat="1" ht="15" customHeight="1">
      <c r="A648" s="6" t="str">
        <f t="shared" si="105"/>
        <v>Via Local Direita -Estaca 970+10,00 A 972+10,00</v>
      </c>
      <c r="B648" s="1">
        <f t="shared" si="103"/>
        <v>40</v>
      </c>
      <c r="C648" s="1">
        <f t="shared" si="104"/>
        <v>9.9</v>
      </c>
      <c r="D648" s="4">
        <f t="shared" si="106"/>
        <v>396</v>
      </c>
      <c r="E648" s="1">
        <v>0.5</v>
      </c>
      <c r="F648" s="1">
        <f t="shared" si="107"/>
        <v>198</v>
      </c>
    </row>
    <row r="649" spans="1:6" s="2" customFormat="1" ht="15" customHeight="1">
      <c r="A649" s="6" t="str">
        <f t="shared" si="105"/>
        <v>Via Local Direita -Estaca 972+10,00 A 974+05,00</v>
      </c>
      <c r="B649" s="1">
        <f t="shared" si="103"/>
        <v>35</v>
      </c>
      <c r="C649" s="1">
        <f t="shared" si="104"/>
        <v>8</v>
      </c>
      <c r="D649" s="4">
        <f t="shared" si="106"/>
        <v>280</v>
      </c>
      <c r="E649" s="1">
        <v>0.5</v>
      </c>
      <c r="F649" s="1">
        <f t="shared" si="107"/>
        <v>140</v>
      </c>
    </row>
    <row r="650" spans="1:6" s="2" customFormat="1" ht="15" customHeight="1">
      <c r="A650" s="6" t="str">
        <f t="shared" si="105"/>
        <v>Via Local Direita -Estaca 974+05,00 A 977+10,00</v>
      </c>
      <c r="B650" s="1">
        <f t="shared" si="103"/>
        <v>65</v>
      </c>
      <c r="C650" s="1">
        <f t="shared" si="104"/>
        <v>8.8000000000000007</v>
      </c>
      <c r="D650" s="4">
        <f t="shared" si="106"/>
        <v>572</v>
      </c>
      <c r="E650" s="1">
        <v>0.5</v>
      </c>
      <c r="F650" s="1">
        <f t="shared" si="107"/>
        <v>286</v>
      </c>
    </row>
    <row r="651" spans="1:6" s="2" customFormat="1" ht="15" customHeight="1">
      <c r="A651" s="6" t="str">
        <f t="shared" si="105"/>
        <v>Via Local Direita -Estaca 977+10,00 A 981+15,00</v>
      </c>
      <c r="B651" s="1">
        <f t="shared" si="103"/>
        <v>85</v>
      </c>
      <c r="C651" s="1">
        <f t="shared" si="104"/>
        <v>6.5</v>
      </c>
      <c r="D651" s="4">
        <f t="shared" si="106"/>
        <v>552.5</v>
      </c>
      <c r="E651" s="1">
        <v>0.5</v>
      </c>
      <c r="F651" s="1">
        <f t="shared" si="107"/>
        <v>276.25</v>
      </c>
    </row>
    <row r="652" spans="1:6" s="2" customFormat="1" ht="15" customHeight="1">
      <c r="A652" s="6" t="str">
        <f t="shared" si="105"/>
        <v>Via Local Direita -Estaca 981+15,00 A 982+15,00</v>
      </c>
      <c r="B652" s="1">
        <f t="shared" si="103"/>
        <v>20</v>
      </c>
      <c r="C652" s="1">
        <f t="shared" si="104"/>
        <v>12.85</v>
      </c>
      <c r="D652" s="4">
        <f t="shared" si="106"/>
        <v>257</v>
      </c>
      <c r="E652" s="1">
        <v>0.5</v>
      </c>
      <c r="F652" s="1">
        <f t="shared" si="107"/>
        <v>128.5</v>
      </c>
    </row>
    <row r="653" spans="1:6" s="2" customFormat="1" ht="15" customHeight="1">
      <c r="A653" s="6" t="str">
        <f t="shared" si="105"/>
        <v>Via Local Direita -Estaca 982+15,00 A 986+00,00</v>
      </c>
      <c r="B653" s="1">
        <f t="shared" si="103"/>
        <v>65</v>
      </c>
      <c r="C653" s="1">
        <f t="shared" si="104"/>
        <v>6.5</v>
      </c>
      <c r="D653" s="4">
        <f t="shared" si="106"/>
        <v>422.5</v>
      </c>
      <c r="E653" s="1">
        <v>0.5</v>
      </c>
      <c r="F653" s="1">
        <f t="shared" si="107"/>
        <v>211.25</v>
      </c>
    </row>
    <row r="654" spans="1:6" s="2" customFormat="1" ht="15" customHeight="1">
      <c r="A654" s="6" t="str">
        <f t="shared" si="105"/>
        <v>Via Local Direita -Estaca 986+00,00 A 988+05,00</v>
      </c>
      <c r="B654" s="1">
        <f t="shared" si="103"/>
        <v>45</v>
      </c>
      <c r="C654" s="1">
        <f t="shared" si="104"/>
        <v>9.1</v>
      </c>
      <c r="D654" s="4">
        <f t="shared" si="106"/>
        <v>409.5</v>
      </c>
      <c r="E654" s="1">
        <v>0.5</v>
      </c>
      <c r="F654" s="1">
        <f t="shared" si="107"/>
        <v>204.75</v>
      </c>
    </row>
    <row r="655" spans="1:6" s="2" customFormat="1" ht="15" customHeight="1">
      <c r="A655" s="6" t="str">
        <f t="shared" si="105"/>
        <v>Via Local Direita -Estaca 988+05,00 A 993+10,00</v>
      </c>
      <c r="B655" s="1">
        <f t="shared" si="103"/>
        <v>105</v>
      </c>
      <c r="C655" s="1">
        <f t="shared" si="104"/>
        <v>8</v>
      </c>
      <c r="D655" s="4">
        <f t="shared" si="106"/>
        <v>840</v>
      </c>
      <c r="E655" s="1">
        <v>0.5</v>
      </c>
      <c r="F655" s="1">
        <f t="shared" si="107"/>
        <v>420</v>
      </c>
    </row>
    <row r="656" spans="1:6" s="2" customFormat="1" ht="15" customHeight="1">
      <c r="A656" s="6" t="str">
        <f t="shared" si="105"/>
        <v>Via Local Direita -Estaca 993+10,00 A 996+00,30</v>
      </c>
      <c r="B656" s="1">
        <f t="shared" si="103"/>
        <v>50.3</v>
      </c>
      <c r="C656" s="1">
        <f t="shared" si="104"/>
        <v>11.8</v>
      </c>
      <c r="D656" s="4">
        <f>C656*B656</f>
        <v>593.54</v>
      </c>
      <c r="E656" s="1">
        <v>0.5</v>
      </c>
      <c r="F656" s="1">
        <f>D656*E656</f>
        <v>296.77</v>
      </c>
    </row>
    <row r="657" spans="1:6" s="2" customFormat="1" ht="15" customHeight="1">
      <c r="A657" s="6" t="str">
        <f t="shared" si="105"/>
        <v>Ramo 100</v>
      </c>
      <c r="B657" s="1">
        <f t="shared" si="103"/>
        <v>420</v>
      </c>
      <c r="C657" s="1">
        <f t="shared" si="104"/>
        <v>12.65</v>
      </c>
      <c r="D657" s="4">
        <f>C657*B657</f>
        <v>5313</v>
      </c>
      <c r="E657" s="1">
        <v>0.5</v>
      </c>
      <c r="F657" s="1">
        <f>D657*E657</f>
        <v>2656.5</v>
      </c>
    </row>
    <row r="658" spans="1:6" s="2" customFormat="1" ht="15" customHeight="1">
      <c r="A658" s="6" t="str">
        <f t="shared" si="105"/>
        <v>Ramo 500</v>
      </c>
      <c r="B658" s="1">
        <f t="shared" si="103"/>
        <v>385.3</v>
      </c>
      <c r="C658" s="1">
        <f t="shared" si="104"/>
        <v>9.6</v>
      </c>
      <c r="D658" s="4">
        <f>C658*B658</f>
        <v>3698.88</v>
      </c>
      <c r="E658" s="1">
        <v>0.5</v>
      </c>
      <c r="F658" s="1">
        <f>D658*E658</f>
        <v>1849.44</v>
      </c>
    </row>
    <row r="659" spans="1:6" s="2" customFormat="1" ht="15" customHeight="1">
      <c r="A659" s="66" t="s">
        <v>6</v>
      </c>
      <c r="B659" s="67"/>
      <c r="C659" s="67"/>
      <c r="D659" s="67"/>
      <c r="E659" s="68"/>
      <c r="F659" s="11">
        <f>SUM(F641:F658)</f>
        <v>11291.35175</v>
      </c>
    </row>
    <row r="660" spans="1:6" s="2" customFormat="1" ht="15" customHeight="1">
      <c r="A660" s="66" t="s">
        <v>168</v>
      </c>
      <c r="B660" s="67"/>
      <c r="C660" s="67"/>
      <c r="D660" s="67"/>
      <c r="E660" s="68"/>
      <c r="F660" s="11">
        <f>F659*0.7</f>
        <v>7903.9462249999997</v>
      </c>
    </row>
    <row r="661" spans="1:6" s="2" customFormat="1" ht="15" customHeight="1">
      <c r="A661" s="66" t="s">
        <v>169</v>
      </c>
      <c r="B661" s="67"/>
      <c r="C661" s="67"/>
      <c r="D661" s="67"/>
      <c r="E661" s="68"/>
      <c r="F661" s="11">
        <f>F659*0.3</f>
        <v>3387.4055249999997</v>
      </c>
    </row>
    <row r="662" spans="1:6" ht="7.5" customHeight="1"/>
    <row r="663" spans="1:6" s="2" customFormat="1" ht="20.100000000000001" customHeight="1">
      <c r="A663" s="45" t="s">
        <v>24</v>
      </c>
      <c r="B663" s="46"/>
      <c r="C663" s="46"/>
      <c r="D663" s="46"/>
      <c r="E663" s="46"/>
      <c r="F663" s="47"/>
    </row>
    <row r="664" spans="1:6" s="2" customFormat="1" ht="39.950000000000003" customHeight="1">
      <c r="A664" s="16" t="s">
        <v>13</v>
      </c>
      <c r="B664" s="7" t="s">
        <v>3</v>
      </c>
      <c r="C664" s="7" t="s">
        <v>4</v>
      </c>
      <c r="D664" s="7" t="s">
        <v>0</v>
      </c>
      <c r="E664" s="7" t="s">
        <v>1</v>
      </c>
      <c r="F664" s="7" t="s">
        <v>2</v>
      </c>
    </row>
    <row r="665" spans="1:6" s="2" customFormat="1" ht="15" customHeight="1">
      <c r="A665" s="6" t="str">
        <f t="shared" ref="A665:A682" si="108">A619</f>
        <v>Via Local Direita -Estaca 895+14,63 A 912+18,00</v>
      </c>
      <c r="B665" s="1">
        <f t="shared" ref="B665:B682" si="109">D619</f>
        <v>343.37</v>
      </c>
      <c r="C665" s="1">
        <f t="shared" ref="C665:C682" si="110">E619</f>
        <v>9.5500000000000007</v>
      </c>
      <c r="D665" s="4">
        <f>C665*B665</f>
        <v>3279.1835000000001</v>
      </c>
      <c r="E665" s="1">
        <v>0.5</v>
      </c>
      <c r="F665" s="1">
        <f>D665*E665</f>
        <v>1639.59175</v>
      </c>
    </row>
    <row r="666" spans="1:6" s="2" customFormat="1" ht="15" customHeight="1">
      <c r="A666" s="6" t="str">
        <f t="shared" si="108"/>
        <v>Via Local Direita -Estaca 934+19,00 A 941+05,00</v>
      </c>
      <c r="B666" s="1">
        <f t="shared" si="109"/>
        <v>126</v>
      </c>
      <c r="C666" s="1">
        <f t="shared" si="110"/>
        <v>8.1</v>
      </c>
      <c r="D666" s="4">
        <f t="shared" ref="D666:D682" si="111">C666*B666</f>
        <v>1020.5999999999999</v>
      </c>
      <c r="E666" s="1">
        <v>0.5</v>
      </c>
      <c r="F666" s="1">
        <f t="shared" ref="F666:F682" si="112">D666*E666</f>
        <v>510.29999999999995</v>
      </c>
    </row>
    <row r="667" spans="1:6" s="2" customFormat="1" ht="15" customHeight="1">
      <c r="A667" s="6" t="str">
        <f t="shared" si="108"/>
        <v>Via Local Direita -Estaca 941+05,00 A 951+05,00</v>
      </c>
      <c r="B667" s="1">
        <f t="shared" si="109"/>
        <v>200</v>
      </c>
      <c r="C667" s="1">
        <f t="shared" si="110"/>
        <v>8</v>
      </c>
      <c r="D667" s="4">
        <f t="shared" si="111"/>
        <v>1600</v>
      </c>
      <c r="E667" s="1">
        <v>0.5</v>
      </c>
      <c r="F667" s="1">
        <f t="shared" si="112"/>
        <v>800</v>
      </c>
    </row>
    <row r="668" spans="1:6" s="2" customFormat="1" ht="15" customHeight="1">
      <c r="A668" s="6" t="str">
        <f t="shared" si="108"/>
        <v>Via Local Direita -Estaca 951+05,00 A 952+05,00</v>
      </c>
      <c r="B668" s="1">
        <f t="shared" si="109"/>
        <v>20</v>
      </c>
      <c r="C668" s="1">
        <f t="shared" si="110"/>
        <v>10.15</v>
      </c>
      <c r="D668" s="4">
        <f t="shared" si="111"/>
        <v>203</v>
      </c>
      <c r="E668" s="1">
        <v>0.5</v>
      </c>
      <c r="F668" s="1">
        <f t="shared" si="112"/>
        <v>101.5</v>
      </c>
    </row>
    <row r="669" spans="1:6" s="2" customFormat="1" ht="15" customHeight="1">
      <c r="A669" s="6" t="str">
        <f t="shared" si="108"/>
        <v>Via Local Direita -Estaca 952+05,00 A 957+15,00</v>
      </c>
      <c r="B669" s="1">
        <f t="shared" si="109"/>
        <v>110</v>
      </c>
      <c r="C669" s="1">
        <f t="shared" si="110"/>
        <v>8</v>
      </c>
      <c r="D669" s="4">
        <f t="shared" si="111"/>
        <v>880</v>
      </c>
      <c r="E669" s="1">
        <v>0.5</v>
      </c>
      <c r="F669" s="1">
        <f t="shared" si="112"/>
        <v>440</v>
      </c>
    </row>
    <row r="670" spans="1:6" s="2" customFormat="1" ht="15" customHeight="1">
      <c r="A670" s="6" t="str">
        <f t="shared" si="108"/>
        <v>Via Local Direita -Estaca 957+15,00 A 966+15,00</v>
      </c>
      <c r="B670" s="1">
        <f t="shared" si="109"/>
        <v>180</v>
      </c>
      <c r="C670" s="1">
        <f t="shared" si="110"/>
        <v>9.25</v>
      </c>
      <c r="D670" s="4">
        <f t="shared" si="111"/>
        <v>1665</v>
      </c>
      <c r="E670" s="1">
        <v>0.5</v>
      </c>
      <c r="F670" s="1">
        <f t="shared" si="112"/>
        <v>832.5</v>
      </c>
    </row>
    <row r="671" spans="1:6" s="2" customFormat="1" ht="15" customHeight="1">
      <c r="A671" s="6" t="str">
        <f t="shared" si="108"/>
        <v>Via Local Direita -Estaca 966+15,00 A 970+10,00</v>
      </c>
      <c r="B671" s="1">
        <f t="shared" si="109"/>
        <v>75</v>
      </c>
      <c r="C671" s="1">
        <f t="shared" si="110"/>
        <v>8</v>
      </c>
      <c r="D671" s="4">
        <f t="shared" si="111"/>
        <v>600</v>
      </c>
      <c r="E671" s="1">
        <v>0.5</v>
      </c>
      <c r="F671" s="1">
        <f t="shared" si="112"/>
        <v>300</v>
      </c>
    </row>
    <row r="672" spans="1:6" s="2" customFormat="1" ht="15" customHeight="1">
      <c r="A672" s="6" t="str">
        <f t="shared" si="108"/>
        <v>Via Local Direita -Estaca 970+10,00 A 972+10,00</v>
      </c>
      <c r="B672" s="1">
        <f t="shared" si="109"/>
        <v>40</v>
      </c>
      <c r="C672" s="1">
        <f t="shared" si="110"/>
        <v>9.9</v>
      </c>
      <c r="D672" s="4">
        <f t="shared" si="111"/>
        <v>396</v>
      </c>
      <c r="E672" s="1">
        <v>0.5</v>
      </c>
      <c r="F672" s="1">
        <f t="shared" si="112"/>
        <v>198</v>
      </c>
    </row>
    <row r="673" spans="1:6" s="2" customFormat="1" ht="15" customHeight="1">
      <c r="A673" s="6" t="str">
        <f t="shared" si="108"/>
        <v>Via Local Direita -Estaca 972+10,00 A 974+05,00</v>
      </c>
      <c r="B673" s="1">
        <f t="shared" si="109"/>
        <v>35</v>
      </c>
      <c r="C673" s="1">
        <f t="shared" si="110"/>
        <v>8</v>
      </c>
      <c r="D673" s="4">
        <f t="shared" si="111"/>
        <v>280</v>
      </c>
      <c r="E673" s="1">
        <v>0.5</v>
      </c>
      <c r="F673" s="1">
        <f t="shared" si="112"/>
        <v>140</v>
      </c>
    </row>
    <row r="674" spans="1:6" s="2" customFormat="1" ht="15" customHeight="1">
      <c r="A674" s="6" t="str">
        <f t="shared" si="108"/>
        <v>Via Local Direita -Estaca 974+05,00 A 977+10,00</v>
      </c>
      <c r="B674" s="1">
        <f t="shared" si="109"/>
        <v>65</v>
      </c>
      <c r="C674" s="1">
        <f t="shared" si="110"/>
        <v>8.8000000000000007</v>
      </c>
      <c r="D674" s="4">
        <f t="shared" si="111"/>
        <v>572</v>
      </c>
      <c r="E674" s="1">
        <v>0.5</v>
      </c>
      <c r="F674" s="1">
        <f t="shared" si="112"/>
        <v>286</v>
      </c>
    </row>
    <row r="675" spans="1:6" s="2" customFormat="1" ht="15" customHeight="1">
      <c r="A675" s="6" t="str">
        <f t="shared" si="108"/>
        <v>Via Local Direita -Estaca 977+10,00 A 981+15,00</v>
      </c>
      <c r="B675" s="1">
        <f t="shared" si="109"/>
        <v>85</v>
      </c>
      <c r="C675" s="1">
        <f t="shared" si="110"/>
        <v>6.5</v>
      </c>
      <c r="D675" s="4">
        <f t="shared" si="111"/>
        <v>552.5</v>
      </c>
      <c r="E675" s="1">
        <v>0.5</v>
      </c>
      <c r="F675" s="1">
        <f t="shared" si="112"/>
        <v>276.25</v>
      </c>
    </row>
    <row r="676" spans="1:6" s="2" customFormat="1" ht="15" customHeight="1">
      <c r="A676" s="6" t="str">
        <f t="shared" si="108"/>
        <v>Via Local Direita -Estaca 981+15,00 A 982+15,00</v>
      </c>
      <c r="B676" s="1">
        <f t="shared" si="109"/>
        <v>20</v>
      </c>
      <c r="C676" s="1">
        <f t="shared" si="110"/>
        <v>12.85</v>
      </c>
      <c r="D676" s="4">
        <f t="shared" si="111"/>
        <v>257</v>
      </c>
      <c r="E676" s="1">
        <v>0.5</v>
      </c>
      <c r="F676" s="1">
        <f t="shared" si="112"/>
        <v>128.5</v>
      </c>
    </row>
    <row r="677" spans="1:6" s="2" customFormat="1" ht="15" customHeight="1">
      <c r="A677" s="6" t="str">
        <f t="shared" si="108"/>
        <v>Via Local Direita -Estaca 982+15,00 A 986+00,00</v>
      </c>
      <c r="B677" s="1">
        <f t="shared" si="109"/>
        <v>65</v>
      </c>
      <c r="C677" s="1">
        <f t="shared" si="110"/>
        <v>6.5</v>
      </c>
      <c r="D677" s="4">
        <f t="shared" si="111"/>
        <v>422.5</v>
      </c>
      <c r="E677" s="1">
        <v>0.5</v>
      </c>
      <c r="F677" s="1">
        <f t="shared" si="112"/>
        <v>211.25</v>
      </c>
    </row>
    <row r="678" spans="1:6" s="2" customFormat="1" ht="15" customHeight="1">
      <c r="A678" s="6" t="str">
        <f t="shared" si="108"/>
        <v>Via Local Direita -Estaca 986+00,00 A 988+05,00</v>
      </c>
      <c r="B678" s="1">
        <f t="shared" si="109"/>
        <v>45</v>
      </c>
      <c r="C678" s="1">
        <f t="shared" si="110"/>
        <v>9.1</v>
      </c>
      <c r="D678" s="4">
        <f t="shared" si="111"/>
        <v>409.5</v>
      </c>
      <c r="E678" s="1">
        <v>0.5</v>
      </c>
      <c r="F678" s="1">
        <f t="shared" si="112"/>
        <v>204.75</v>
      </c>
    </row>
    <row r="679" spans="1:6" s="2" customFormat="1" ht="15" customHeight="1">
      <c r="A679" s="6" t="str">
        <f t="shared" si="108"/>
        <v>Via Local Direita -Estaca 988+05,00 A 993+10,00</v>
      </c>
      <c r="B679" s="1">
        <f t="shared" si="109"/>
        <v>105</v>
      </c>
      <c r="C679" s="1">
        <f t="shared" si="110"/>
        <v>8</v>
      </c>
      <c r="D679" s="4">
        <f t="shared" si="111"/>
        <v>840</v>
      </c>
      <c r="E679" s="1">
        <v>0.5</v>
      </c>
      <c r="F679" s="1">
        <f t="shared" si="112"/>
        <v>420</v>
      </c>
    </row>
    <row r="680" spans="1:6" s="2" customFormat="1" ht="15" customHeight="1">
      <c r="A680" s="6" t="str">
        <f t="shared" si="108"/>
        <v>Via Local Direita -Estaca 993+10,00 A 996+00,30</v>
      </c>
      <c r="B680" s="1">
        <f t="shared" si="109"/>
        <v>50.3</v>
      </c>
      <c r="C680" s="1">
        <f t="shared" si="110"/>
        <v>11.8</v>
      </c>
      <c r="D680" s="4">
        <f>C680*B680</f>
        <v>593.54</v>
      </c>
      <c r="E680" s="1">
        <v>0.5</v>
      </c>
      <c r="F680" s="1">
        <f>D680*E680</f>
        <v>296.77</v>
      </c>
    </row>
    <row r="681" spans="1:6" s="2" customFormat="1" ht="15" customHeight="1">
      <c r="A681" s="6" t="str">
        <f t="shared" si="108"/>
        <v>Ramo 100</v>
      </c>
      <c r="B681" s="1">
        <f t="shared" si="109"/>
        <v>420</v>
      </c>
      <c r="C681" s="1">
        <f t="shared" si="110"/>
        <v>12.65</v>
      </c>
      <c r="D681" s="4">
        <f>C681*B681</f>
        <v>5313</v>
      </c>
      <c r="E681" s="1">
        <v>0.5</v>
      </c>
      <c r="F681" s="1">
        <f>D681*E681</f>
        <v>2656.5</v>
      </c>
    </row>
    <row r="682" spans="1:6" s="2" customFormat="1" ht="15" customHeight="1">
      <c r="A682" s="6" t="str">
        <f t="shared" si="108"/>
        <v>Ramo 500</v>
      </c>
      <c r="B682" s="1">
        <f t="shared" si="109"/>
        <v>385.3</v>
      </c>
      <c r="C682" s="1">
        <f t="shared" si="110"/>
        <v>9.6</v>
      </c>
      <c r="D682" s="4">
        <f t="shared" si="111"/>
        <v>3698.88</v>
      </c>
      <c r="E682" s="1">
        <v>0.5</v>
      </c>
      <c r="F682" s="1">
        <f t="shared" si="112"/>
        <v>1849.44</v>
      </c>
    </row>
    <row r="683" spans="1:6" s="2" customFormat="1" ht="15" customHeight="1">
      <c r="A683" s="66" t="s">
        <v>6</v>
      </c>
      <c r="B683" s="67"/>
      <c r="C683" s="67"/>
      <c r="D683" s="67"/>
      <c r="E683" s="68"/>
      <c r="F683" s="11">
        <f>SUM(F665:F682)</f>
        <v>11291.35175</v>
      </c>
    </row>
    <row r="684" spans="1:6" s="2" customFormat="1" ht="15" customHeight="1">
      <c r="A684" s="66" t="s">
        <v>168</v>
      </c>
      <c r="B684" s="67"/>
      <c r="C684" s="67"/>
      <c r="D684" s="67"/>
      <c r="E684" s="68"/>
      <c r="F684" s="11">
        <f>F683*0.7</f>
        <v>7903.9462249999997</v>
      </c>
    </row>
    <row r="685" spans="1:6" s="2" customFormat="1" ht="15" customHeight="1">
      <c r="A685" s="66" t="s">
        <v>169</v>
      </c>
      <c r="B685" s="67"/>
      <c r="C685" s="67"/>
      <c r="D685" s="67"/>
      <c r="E685" s="68"/>
      <c r="F685" s="11">
        <f>F683*0.3</f>
        <v>3387.4055249999997</v>
      </c>
    </row>
    <row r="686" spans="1:6" ht="7.5" customHeight="1"/>
    <row r="687" spans="1:6" s="2" customFormat="1" ht="20.100000000000001" customHeight="1">
      <c r="A687" s="45" t="s">
        <v>25</v>
      </c>
      <c r="B687" s="46"/>
      <c r="C687" s="46"/>
      <c r="D687" s="46"/>
      <c r="E687" s="46"/>
      <c r="F687" s="47"/>
    </row>
    <row r="688" spans="1:6" s="2" customFormat="1" ht="39.950000000000003" customHeight="1">
      <c r="A688" s="16" t="s">
        <v>13</v>
      </c>
      <c r="B688" s="7" t="s">
        <v>3</v>
      </c>
      <c r="C688" s="7" t="s">
        <v>4</v>
      </c>
      <c r="D688" s="7" t="s">
        <v>0</v>
      </c>
      <c r="E688" s="7" t="s">
        <v>1</v>
      </c>
      <c r="F688" s="7" t="s">
        <v>2</v>
      </c>
    </row>
    <row r="689" spans="1:6" s="2" customFormat="1" ht="15" customHeight="1">
      <c r="A689" s="6" t="str">
        <f t="shared" ref="A689:A706" si="113">A619</f>
        <v>Via Local Direita -Estaca 895+14,63 A 912+18,00</v>
      </c>
      <c r="B689" s="1">
        <f t="shared" ref="B689:B706" si="114">D619</f>
        <v>343.37</v>
      </c>
      <c r="C689" s="1">
        <f t="shared" ref="C689:C706" si="115">E619</f>
        <v>9.5500000000000007</v>
      </c>
      <c r="D689" s="4">
        <f>C689*B689</f>
        <v>3279.1835000000001</v>
      </c>
      <c r="E689" s="1">
        <v>0.3</v>
      </c>
      <c r="F689" s="1">
        <f>D689*E689</f>
        <v>983.75504999999998</v>
      </c>
    </row>
    <row r="690" spans="1:6" s="2" customFormat="1" ht="15" customHeight="1">
      <c r="A690" s="6" t="str">
        <f t="shared" si="113"/>
        <v>Via Local Direita -Estaca 934+19,00 A 941+05,00</v>
      </c>
      <c r="B690" s="1">
        <f t="shared" si="114"/>
        <v>126</v>
      </c>
      <c r="C690" s="1">
        <f t="shared" si="115"/>
        <v>8.1</v>
      </c>
      <c r="D690" s="4">
        <f t="shared" ref="D690:D706" si="116">C690*B690</f>
        <v>1020.5999999999999</v>
      </c>
      <c r="E690" s="1">
        <v>0.3</v>
      </c>
      <c r="F690" s="1">
        <f t="shared" ref="F690:F706" si="117">D690*E690</f>
        <v>306.17999999999995</v>
      </c>
    </row>
    <row r="691" spans="1:6" s="2" customFormat="1" ht="15" customHeight="1">
      <c r="A691" s="6" t="str">
        <f t="shared" si="113"/>
        <v>Via Local Direita -Estaca 941+05,00 A 951+05,00</v>
      </c>
      <c r="B691" s="1">
        <f t="shared" si="114"/>
        <v>200</v>
      </c>
      <c r="C691" s="1">
        <f t="shared" si="115"/>
        <v>8</v>
      </c>
      <c r="D691" s="4">
        <f t="shared" si="116"/>
        <v>1600</v>
      </c>
      <c r="E691" s="1">
        <v>0.3</v>
      </c>
      <c r="F691" s="1">
        <f t="shared" si="117"/>
        <v>480</v>
      </c>
    </row>
    <row r="692" spans="1:6" s="2" customFormat="1" ht="15" customHeight="1">
      <c r="A692" s="6" t="str">
        <f t="shared" si="113"/>
        <v>Via Local Direita -Estaca 951+05,00 A 952+05,00</v>
      </c>
      <c r="B692" s="1">
        <f t="shared" si="114"/>
        <v>20</v>
      </c>
      <c r="C692" s="1">
        <f t="shared" si="115"/>
        <v>10.15</v>
      </c>
      <c r="D692" s="4">
        <f t="shared" si="116"/>
        <v>203</v>
      </c>
      <c r="E692" s="1">
        <v>0.3</v>
      </c>
      <c r="F692" s="1">
        <f t="shared" si="117"/>
        <v>60.9</v>
      </c>
    </row>
    <row r="693" spans="1:6" s="2" customFormat="1" ht="15" customHeight="1">
      <c r="A693" s="6" t="str">
        <f t="shared" si="113"/>
        <v>Via Local Direita -Estaca 952+05,00 A 957+15,00</v>
      </c>
      <c r="B693" s="1">
        <f t="shared" si="114"/>
        <v>110</v>
      </c>
      <c r="C693" s="1">
        <f t="shared" si="115"/>
        <v>8</v>
      </c>
      <c r="D693" s="4">
        <f t="shared" si="116"/>
        <v>880</v>
      </c>
      <c r="E693" s="1">
        <v>0.3</v>
      </c>
      <c r="F693" s="1">
        <f t="shared" si="117"/>
        <v>264</v>
      </c>
    </row>
    <row r="694" spans="1:6" s="2" customFormat="1" ht="15" customHeight="1">
      <c r="A694" s="6" t="str">
        <f t="shared" si="113"/>
        <v>Via Local Direita -Estaca 957+15,00 A 966+15,00</v>
      </c>
      <c r="B694" s="1">
        <f t="shared" si="114"/>
        <v>180</v>
      </c>
      <c r="C694" s="1">
        <f t="shared" si="115"/>
        <v>9.25</v>
      </c>
      <c r="D694" s="4">
        <f t="shared" si="116"/>
        <v>1665</v>
      </c>
      <c r="E694" s="1">
        <v>0.3</v>
      </c>
      <c r="F694" s="1">
        <f t="shared" si="117"/>
        <v>499.5</v>
      </c>
    </row>
    <row r="695" spans="1:6" s="2" customFormat="1" ht="15" customHeight="1">
      <c r="A695" s="6" t="str">
        <f t="shared" si="113"/>
        <v>Via Local Direita -Estaca 966+15,00 A 970+10,00</v>
      </c>
      <c r="B695" s="1">
        <f t="shared" si="114"/>
        <v>75</v>
      </c>
      <c r="C695" s="1">
        <f t="shared" si="115"/>
        <v>8</v>
      </c>
      <c r="D695" s="4">
        <f t="shared" si="116"/>
        <v>600</v>
      </c>
      <c r="E695" s="1">
        <v>0.3</v>
      </c>
      <c r="F695" s="1">
        <f t="shared" si="117"/>
        <v>180</v>
      </c>
    </row>
    <row r="696" spans="1:6" s="2" customFormat="1" ht="15" customHeight="1">
      <c r="A696" s="6" t="str">
        <f t="shared" si="113"/>
        <v>Via Local Direita -Estaca 970+10,00 A 972+10,00</v>
      </c>
      <c r="B696" s="1">
        <f t="shared" si="114"/>
        <v>40</v>
      </c>
      <c r="C696" s="1">
        <f t="shared" si="115"/>
        <v>9.9</v>
      </c>
      <c r="D696" s="4">
        <f t="shared" si="116"/>
        <v>396</v>
      </c>
      <c r="E696" s="1">
        <v>0.3</v>
      </c>
      <c r="F696" s="1">
        <f t="shared" si="117"/>
        <v>118.8</v>
      </c>
    </row>
    <row r="697" spans="1:6" s="2" customFormat="1" ht="15" customHeight="1">
      <c r="A697" s="6" t="str">
        <f t="shared" si="113"/>
        <v>Via Local Direita -Estaca 972+10,00 A 974+05,00</v>
      </c>
      <c r="B697" s="1">
        <f t="shared" si="114"/>
        <v>35</v>
      </c>
      <c r="C697" s="1">
        <f t="shared" si="115"/>
        <v>8</v>
      </c>
      <c r="D697" s="4">
        <f t="shared" si="116"/>
        <v>280</v>
      </c>
      <c r="E697" s="1">
        <v>0.3</v>
      </c>
      <c r="F697" s="1">
        <f t="shared" si="117"/>
        <v>84</v>
      </c>
    </row>
    <row r="698" spans="1:6" s="2" customFormat="1" ht="15" customHeight="1">
      <c r="A698" s="6" t="str">
        <f t="shared" si="113"/>
        <v>Via Local Direita -Estaca 974+05,00 A 977+10,00</v>
      </c>
      <c r="B698" s="1">
        <f t="shared" si="114"/>
        <v>65</v>
      </c>
      <c r="C698" s="1">
        <f t="shared" si="115"/>
        <v>8.8000000000000007</v>
      </c>
      <c r="D698" s="4">
        <f t="shared" si="116"/>
        <v>572</v>
      </c>
      <c r="E698" s="1">
        <v>0.3</v>
      </c>
      <c r="F698" s="1">
        <f t="shared" si="117"/>
        <v>171.6</v>
      </c>
    </row>
    <row r="699" spans="1:6" s="2" customFormat="1" ht="15" customHeight="1">
      <c r="A699" s="6" t="str">
        <f t="shared" si="113"/>
        <v>Via Local Direita -Estaca 977+10,00 A 981+15,00</v>
      </c>
      <c r="B699" s="1">
        <f t="shared" si="114"/>
        <v>85</v>
      </c>
      <c r="C699" s="1">
        <f t="shared" si="115"/>
        <v>6.5</v>
      </c>
      <c r="D699" s="4">
        <f t="shared" si="116"/>
        <v>552.5</v>
      </c>
      <c r="E699" s="1">
        <v>0.3</v>
      </c>
      <c r="F699" s="1">
        <f t="shared" si="117"/>
        <v>165.75</v>
      </c>
    </row>
    <row r="700" spans="1:6" s="2" customFormat="1" ht="15" customHeight="1">
      <c r="A700" s="6" t="str">
        <f t="shared" si="113"/>
        <v>Via Local Direita -Estaca 981+15,00 A 982+15,00</v>
      </c>
      <c r="B700" s="1">
        <f t="shared" si="114"/>
        <v>20</v>
      </c>
      <c r="C700" s="1">
        <f t="shared" si="115"/>
        <v>12.85</v>
      </c>
      <c r="D700" s="4">
        <f t="shared" si="116"/>
        <v>257</v>
      </c>
      <c r="E700" s="1">
        <v>0.3</v>
      </c>
      <c r="F700" s="1">
        <f t="shared" si="117"/>
        <v>77.099999999999994</v>
      </c>
    </row>
    <row r="701" spans="1:6" s="2" customFormat="1" ht="15" customHeight="1">
      <c r="A701" s="6" t="str">
        <f t="shared" si="113"/>
        <v>Via Local Direita -Estaca 982+15,00 A 986+00,00</v>
      </c>
      <c r="B701" s="1">
        <f t="shared" si="114"/>
        <v>65</v>
      </c>
      <c r="C701" s="1">
        <f t="shared" si="115"/>
        <v>6.5</v>
      </c>
      <c r="D701" s="4">
        <f t="shared" si="116"/>
        <v>422.5</v>
      </c>
      <c r="E701" s="1">
        <v>0.3</v>
      </c>
      <c r="F701" s="1">
        <f t="shared" si="117"/>
        <v>126.75</v>
      </c>
    </row>
    <row r="702" spans="1:6" s="2" customFormat="1" ht="15" customHeight="1">
      <c r="A702" s="6" t="str">
        <f t="shared" si="113"/>
        <v>Via Local Direita -Estaca 986+00,00 A 988+05,00</v>
      </c>
      <c r="B702" s="1">
        <f t="shared" si="114"/>
        <v>45</v>
      </c>
      <c r="C702" s="1">
        <f t="shared" si="115"/>
        <v>9.1</v>
      </c>
      <c r="D702" s="4">
        <f t="shared" si="116"/>
        <v>409.5</v>
      </c>
      <c r="E702" s="1">
        <v>0.3</v>
      </c>
      <c r="F702" s="1">
        <f t="shared" si="117"/>
        <v>122.85</v>
      </c>
    </row>
    <row r="703" spans="1:6" s="2" customFormat="1" ht="15" customHeight="1">
      <c r="A703" s="6" t="str">
        <f t="shared" si="113"/>
        <v>Via Local Direita -Estaca 988+05,00 A 993+10,00</v>
      </c>
      <c r="B703" s="1">
        <f t="shared" si="114"/>
        <v>105</v>
      </c>
      <c r="C703" s="1">
        <f t="shared" si="115"/>
        <v>8</v>
      </c>
      <c r="D703" s="4">
        <f t="shared" si="116"/>
        <v>840</v>
      </c>
      <c r="E703" s="1">
        <v>0.3</v>
      </c>
      <c r="F703" s="1">
        <f t="shared" si="117"/>
        <v>252</v>
      </c>
    </row>
    <row r="704" spans="1:6" s="2" customFormat="1" ht="15" customHeight="1">
      <c r="A704" s="6" t="str">
        <f t="shared" si="113"/>
        <v>Via Local Direita -Estaca 993+10,00 A 996+00,30</v>
      </c>
      <c r="B704" s="1">
        <f t="shared" si="114"/>
        <v>50.3</v>
      </c>
      <c r="C704" s="1">
        <f t="shared" si="115"/>
        <v>11.8</v>
      </c>
      <c r="D704" s="4">
        <f>C704*B704</f>
        <v>593.54</v>
      </c>
      <c r="E704" s="1">
        <v>0.3</v>
      </c>
      <c r="F704" s="1">
        <f>D704*E704</f>
        <v>178.06199999999998</v>
      </c>
    </row>
    <row r="705" spans="1:6" s="2" customFormat="1" ht="15" customHeight="1">
      <c r="A705" s="6" t="str">
        <f t="shared" si="113"/>
        <v>Ramo 100</v>
      </c>
      <c r="B705" s="1">
        <f t="shared" si="114"/>
        <v>420</v>
      </c>
      <c r="C705" s="1">
        <f t="shared" si="115"/>
        <v>12.65</v>
      </c>
      <c r="D705" s="4">
        <f>C705*B705</f>
        <v>5313</v>
      </c>
      <c r="E705" s="1">
        <v>0.3</v>
      </c>
      <c r="F705" s="1">
        <f>D705*E705</f>
        <v>1593.8999999999999</v>
      </c>
    </row>
    <row r="706" spans="1:6" s="2" customFormat="1" ht="15" customHeight="1">
      <c r="A706" s="6" t="str">
        <f t="shared" si="113"/>
        <v>Ramo 500</v>
      </c>
      <c r="B706" s="1">
        <f t="shared" si="114"/>
        <v>385.3</v>
      </c>
      <c r="C706" s="1">
        <f t="shared" si="115"/>
        <v>9.6</v>
      </c>
      <c r="D706" s="4">
        <f t="shared" si="116"/>
        <v>3698.88</v>
      </c>
      <c r="E706" s="1">
        <v>0.3</v>
      </c>
      <c r="F706" s="1">
        <f t="shared" si="117"/>
        <v>1109.664</v>
      </c>
    </row>
    <row r="707" spans="1:6" s="2" customFormat="1" ht="15" customHeight="1">
      <c r="A707" s="66" t="s">
        <v>6</v>
      </c>
      <c r="B707" s="67"/>
      <c r="C707" s="67"/>
      <c r="D707" s="67"/>
      <c r="E707" s="68"/>
      <c r="F707" s="11">
        <f>SUM(F689:F706)</f>
        <v>6774.8110499999993</v>
      </c>
    </row>
    <row r="708" spans="1:6" s="2" customFormat="1" ht="15" customHeight="1">
      <c r="A708" s="66" t="s">
        <v>170</v>
      </c>
      <c r="B708" s="67"/>
      <c r="C708" s="67"/>
      <c r="D708" s="67"/>
      <c r="E708" s="68"/>
      <c r="F708" s="11">
        <f>F707*0.9</f>
        <v>6097.3299449999995</v>
      </c>
    </row>
    <row r="709" spans="1:6" s="2" customFormat="1" ht="15" customHeight="1">
      <c r="A709" s="66" t="s">
        <v>171</v>
      </c>
      <c r="B709" s="67"/>
      <c r="C709" s="67"/>
      <c r="D709" s="67"/>
      <c r="E709" s="68"/>
      <c r="F709" s="11">
        <f>F707*0.1</f>
        <v>677.48110499999996</v>
      </c>
    </row>
    <row r="710" spans="1:6" ht="7.5" customHeight="1"/>
    <row r="711" spans="1:6" s="2" customFormat="1" ht="20.100000000000001" customHeight="1">
      <c r="A711" s="45" t="s">
        <v>27</v>
      </c>
      <c r="B711" s="46"/>
      <c r="C711" s="46"/>
      <c r="D711" s="46"/>
      <c r="E711" s="46"/>
      <c r="F711" s="47"/>
    </row>
    <row r="712" spans="1:6" s="2" customFormat="1" ht="37.5" customHeight="1">
      <c r="A712" s="48" t="s">
        <v>13</v>
      </c>
      <c r="B712" s="49"/>
      <c r="C712" s="50"/>
      <c r="D712" s="7" t="s">
        <v>3</v>
      </c>
      <c r="E712" s="7" t="s">
        <v>4</v>
      </c>
      <c r="F712" s="7" t="s">
        <v>0</v>
      </c>
    </row>
    <row r="713" spans="1:6" s="2" customFormat="1" ht="15" customHeight="1">
      <c r="A713" s="69" t="str">
        <f t="shared" ref="A713:A730" si="118">A641</f>
        <v>Via Local Direita -Estaca 895+14,63 A 912+18,00</v>
      </c>
      <c r="B713" s="70"/>
      <c r="C713" s="71"/>
      <c r="D713" s="1">
        <f t="shared" ref="D713:E730" si="119">D619</f>
        <v>343.37</v>
      </c>
      <c r="E713" s="1">
        <f t="shared" si="119"/>
        <v>9.5500000000000007</v>
      </c>
      <c r="F713" s="1">
        <f>D713*E713</f>
        <v>3279.1835000000001</v>
      </c>
    </row>
    <row r="714" spans="1:6" s="2" customFormat="1" ht="15" customHeight="1">
      <c r="A714" s="69" t="str">
        <f t="shared" si="118"/>
        <v>Via Local Direita -Estaca 934+19,00 A 941+05,00</v>
      </c>
      <c r="B714" s="70"/>
      <c r="C714" s="71"/>
      <c r="D714" s="1">
        <f t="shared" si="119"/>
        <v>126</v>
      </c>
      <c r="E714" s="1">
        <f t="shared" si="119"/>
        <v>8.1</v>
      </c>
      <c r="F714" s="1">
        <f t="shared" ref="F714:F730" si="120">D714*E714</f>
        <v>1020.5999999999999</v>
      </c>
    </row>
    <row r="715" spans="1:6" s="2" customFormat="1" ht="15" customHeight="1">
      <c r="A715" s="69" t="str">
        <f t="shared" si="118"/>
        <v>Via Local Direita -Estaca 941+05,00 A 951+05,00</v>
      </c>
      <c r="B715" s="70"/>
      <c r="C715" s="71"/>
      <c r="D715" s="1">
        <f t="shared" si="119"/>
        <v>200</v>
      </c>
      <c r="E715" s="1">
        <f t="shared" si="119"/>
        <v>8</v>
      </c>
      <c r="F715" s="1">
        <f t="shared" si="120"/>
        <v>1600</v>
      </c>
    </row>
    <row r="716" spans="1:6" s="2" customFormat="1" ht="15" customHeight="1">
      <c r="A716" s="69" t="str">
        <f t="shared" si="118"/>
        <v>Via Local Direita -Estaca 951+05,00 A 952+05,00</v>
      </c>
      <c r="B716" s="70"/>
      <c r="C716" s="71"/>
      <c r="D716" s="1">
        <f t="shared" si="119"/>
        <v>20</v>
      </c>
      <c r="E716" s="1">
        <f t="shared" si="119"/>
        <v>10.15</v>
      </c>
      <c r="F716" s="1">
        <f t="shared" si="120"/>
        <v>203</v>
      </c>
    </row>
    <row r="717" spans="1:6" s="2" customFormat="1" ht="15" customHeight="1">
      <c r="A717" s="69" t="str">
        <f t="shared" si="118"/>
        <v>Via Local Direita -Estaca 952+05,00 A 957+15,00</v>
      </c>
      <c r="B717" s="70"/>
      <c r="C717" s="71"/>
      <c r="D717" s="1">
        <f t="shared" si="119"/>
        <v>110</v>
      </c>
      <c r="E717" s="1">
        <f t="shared" si="119"/>
        <v>8</v>
      </c>
      <c r="F717" s="1">
        <f t="shared" si="120"/>
        <v>880</v>
      </c>
    </row>
    <row r="718" spans="1:6" s="2" customFormat="1" ht="15" customHeight="1">
      <c r="A718" s="69" t="str">
        <f t="shared" si="118"/>
        <v>Via Local Direita -Estaca 957+15,00 A 966+15,00</v>
      </c>
      <c r="B718" s="70"/>
      <c r="C718" s="71"/>
      <c r="D718" s="1">
        <f t="shared" si="119"/>
        <v>180</v>
      </c>
      <c r="E718" s="1">
        <f t="shared" si="119"/>
        <v>9.25</v>
      </c>
      <c r="F718" s="1">
        <f t="shared" si="120"/>
        <v>1665</v>
      </c>
    </row>
    <row r="719" spans="1:6" s="2" customFormat="1" ht="15" customHeight="1">
      <c r="A719" s="69" t="str">
        <f t="shared" si="118"/>
        <v>Via Local Direita -Estaca 966+15,00 A 970+10,00</v>
      </c>
      <c r="B719" s="70"/>
      <c r="C719" s="71"/>
      <c r="D719" s="1">
        <f t="shared" si="119"/>
        <v>75</v>
      </c>
      <c r="E719" s="1">
        <f t="shared" si="119"/>
        <v>8</v>
      </c>
      <c r="F719" s="1">
        <f t="shared" si="120"/>
        <v>600</v>
      </c>
    </row>
    <row r="720" spans="1:6" s="2" customFormat="1" ht="15" customHeight="1">
      <c r="A720" s="69" t="str">
        <f t="shared" si="118"/>
        <v>Via Local Direita -Estaca 970+10,00 A 972+10,00</v>
      </c>
      <c r="B720" s="70"/>
      <c r="C720" s="71"/>
      <c r="D720" s="1">
        <f t="shared" si="119"/>
        <v>40</v>
      </c>
      <c r="E720" s="1">
        <f t="shared" si="119"/>
        <v>9.9</v>
      </c>
      <c r="F720" s="1">
        <f t="shared" si="120"/>
        <v>396</v>
      </c>
    </row>
    <row r="721" spans="1:6" s="2" customFormat="1" ht="15" customHeight="1">
      <c r="A721" s="69" t="str">
        <f t="shared" si="118"/>
        <v>Via Local Direita -Estaca 972+10,00 A 974+05,00</v>
      </c>
      <c r="B721" s="70"/>
      <c r="C721" s="71"/>
      <c r="D721" s="1">
        <f t="shared" si="119"/>
        <v>35</v>
      </c>
      <c r="E721" s="1">
        <f t="shared" si="119"/>
        <v>8</v>
      </c>
      <c r="F721" s="1">
        <f t="shared" si="120"/>
        <v>280</v>
      </c>
    </row>
    <row r="722" spans="1:6" s="2" customFormat="1" ht="15" customHeight="1">
      <c r="A722" s="69" t="str">
        <f t="shared" si="118"/>
        <v>Via Local Direita -Estaca 974+05,00 A 977+10,00</v>
      </c>
      <c r="B722" s="70"/>
      <c r="C722" s="71"/>
      <c r="D722" s="1">
        <f t="shared" si="119"/>
        <v>65</v>
      </c>
      <c r="E722" s="1">
        <f t="shared" si="119"/>
        <v>8.8000000000000007</v>
      </c>
      <c r="F722" s="1">
        <f t="shared" si="120"/>
        <v>572</v>
      </c>
    </row>
    <row r="723" spans="1:6" s="2" customFormat="1" ht="15" customHeight="1">
      <c r="A723" s="69" t="str">
        <f t="shared" si="118"/>
        <v>Via Local Direita -Estaca 977+10,00 A 981+15,00</v>
      </c>
      <c r="B723" s="70"/>
      <c r="C723" s="71"/>
      <c r="D723" s="1">
        <f t="shared" si="119"/>
        <v>85</v>
      </c>
      <c r="E723" s="1">
        <f t="shared" si="119"/>
        <v>6.5</v>
      </c>
      <c r="F723" s="1">
        <f t="shared" si="120"/>
        <v>552.5</v>
      </c>
    </row>
    <row r="724" spans="1:6" s="2" customFormat="1" ht="15" customHeight="1">
      <c r="A724" s="69" t="str">
        <f t="shared" si="118"/>
        <v>Via Local Direita -Estaca 981+15,00 A 982+15,00</v>
      </c>
      <c r="B724" s="70"/>
      <c r="C724" s="71"/>
      <c r="D724" s="1">
        <f t="shared" si="119"/>
        <v>20</v>
      </c>
      <c r="E724" s="1">
        <f t="shared" si="119"/>
        <v>12.85</v>
      </c>
      <c r="F724" s="1">
        <f t="shared" si="120"/>
        <v>257</v>
      </c>
    </row>
    <row r="725" spans="1:6" s="2" customFormat="1" ht="15" customHeight="1">
      <c r="A725" s="69" t="str">
        <f t="shared" si="118"/>
        <v>Via Local Direita -Estaca 982+15,00 A 986+00,00</v>
      </c>
      <c r="B725" s="70"/>
      <c r="C725" s="71"/>
      <c r="D725" s="1">
        <f t="shared" si="119"/>
        <v>65</v>
      </c>
      <c r="E725" s="1">
        <f t="shared" si="119"/>
        <v>6.5</v>
      </c>
      <c r="F725" s="1">
        <f t="shared" si="120"/>
        <v>422.5</v>
      </c>
    </row>
    <row r="726" spans="1:6" s="2" customFormat="1" ht="15" customHeight="1">
      <c r="A726" s="69" t="str">
        <f t="shared" si="118"/>
        <v>Via Local Direita -Estaca 986+00,00 A 988+05,00</v>
      </c>
      <c r="B726" s="70"/>
      <c r="C726" s="71"/>
      <c r="D726" s="1">
        <f t="shared" si="119"/>
        <v>45</v>
      </c>
      <c r="E726" s="1">
        <f t="shared" si="119"/>
        <v>9.1</v>
      </c>
      <c r="F726" s="1">
        <f t="shared" si="120"/>
        <v>409.5</v>
      </c>
    </row>
    <row r="727" spans="1:6" s="2" customFormat="1" ht="15" customHeight="1">
      <c r="A727" s="69" t="str">
        <f t="shared" si="118"/>
        <v>Via Local Direita -Estaca 988+05,00 A 993+10,00</v>
      </c>
      <c r="B727" s="70"/>
      <c r="C727" s="71"/>
      <c r="D727" s="1">
        <f t="shared" si="119"/>
        <v>105</v>
      </c>
      <c r="E727" s="1">
        <f t="shared" si="119"/>
        <v>8</v>
      </c>
      <c r="F727" s="1">
        <f t="shared" si="120"/>
        <v>840</v>
      </c>
    </row>
    <row r="728" spans="1:6" s="2" customFormat="1" ht="15" customHeight="1">
      <c r="A728" s="69" t="str">
        <f t="shared" si="118"/>
        <v>Via Local Direita -Estaca 993+10,00 A 996+00,30</v>
      </c>
      <c r="B728" s="70"/>
      <c r="C728" s="71"/>
      <c r="D728" s="1">
        <f t="shared" si="119"/>
        <v>50.3</v>
      </c>
      <c r="E728" s="1">
        <f t="shared" si="119"/>
        <v>11.8</v>
      </c>
      <c r="F728" s="1">
        <f>D728*E728</f>
        <v>593.54</v>
      </c>
    </row>
    <row r="729" spans="1:6" s="2" customFormat="1" ht="15" customHeight="1">
      <c r="A729" s="69" t="str">
        <f t="shared" si="118"/>
        <v>Ramo 100</v>
      </c>
      <c r="B729" s="70"/>
      <c r="C729" s="71"/>
      <c r="D729" s="1">
        <f t="shared" si="119"/>
        <v>420</v>
      </c>
      <c r="E729" s="1">
        <f t="shared" si="119"/>
        <v>12.65</v>
      </c>
      <c r="F729" s="1">
        <f>D729*E729</f>
        <v>5313</v>
      </c>
    </row>
    <row r="730" spans="1:6" s="2" customFormat="1" ht="15" customHeight="1">
      <c r="A730" s="69" t="str">
        <f t="shared" si="118"/>
        <v>Ramo 500</v>
      </c>
      <c r="B730" s="70"/>
      <c r="C730" s="71"/>
      <c r="D730" s="1">
        <f t="shared" si="119"/>
        <v>385.3</v>
      </c>
      <c r="E730" s="1">
        <f t="shared" si="119"/>
        <v>9.6</v>
      </c>
      <c r="F730" s="1">
        <f t="shared" si="120"/>
        <v>3698.88</v>
      </c>
    </row>
    <row r="731" spans="1:6" s="2" customFormat="1" ht="15" customHeight="1">
      <c r="A731" s="66" t="s">
        <v>6</v>
      </c>
      <c r="B731" s="67"/>
      <c r="C731" s="67"/>
      <c r="D731" s="67"/>
      <c r="E731" s="68"/>
      <c r="F731" s="11">
        <f>SUM(F713:F730)</f>
        <v>22582.7035</v>
      </c>
    </row>
    <row r="732" spans="1:6" ht="7.5" customHeight="1"/>
    <row r="733" spans="1:6" s="2" customFormat="1" ht="20.100000000000001" customHeight="1">
      <c r="A733" s="45" t="s">
        <v>26</v>
      </c>
      <c r="B733" s="46"/>
      <c r="C733" s="46"/>
      <c r="D733" s="46"/>
      <c r="E733" s="46"/>
      <c r="F733" s="47"/>
    </row>
    <row r="734" spans="1:6" s="2" customFormat="1" ht="39.950000000000003" customHeight="1">
      <c r="A734" s="16" t="s">
        <v>13</v>
      </c>
      <c r="B734" s="7" t="s">
        <v>3</v>
      </c>
      <c r="C734" s="7" t="s">
        <v>4</v>
      </c>
      <c r="D734" s="7" t="s">
        <v>0</v>
      </c>
      <c r="E734" s="7" t="s">
        <v>1</v>
      </c>
      <c r="F734" s="7" t="s">
        <v>2</v>
      </c>
    </row>
    <row r="735" spans="1:6" s="2" customFormat="1" ht="15" customHeight="1">
      <c r="A735" s="6" t="str">
        <f t="shared" ref="A735:A752" si="121">A619</f>
        <v>Via Local Direita -Estaca 895+14,63 A 912+18,00</v>
      </c>
      <c r="B735" s="1">
        <f t="shared" ref="B735:B752" si="122">D619</f>
        <v>343.37</v>
      </c>
      <c r="C735" s="1">
        <f t="shared" ref="C735:C752" si="123">E619</f>
        <v>9.5500000000000007</v>
      </c>
      <c r="D735" s="4">
        <f>C735*B735</f>
        <v>3279.1835000000001</v>
      </c>
      <c r="E735" s="1">
        <v>0.15</v>
      </c>
      <c r="F735" s="1">
        <f>D735*E735</f>
        <v>491.87752499999999</v>
      </c>
    </row>
    <row r="736" spans="1:6" s="2" customFormat="1" ht="15" customHeight="1">
      <c r="A736" s="6" t="str">
        <f t="shared" si="121"/>
        <v>Via Local Direita -Estaca 934+19,00 A 941+05,00</v>
      </c>
      <c r="B736" s="1">
        <f t="shared" si="122"/>
        <v>126</v>
      </c>
      <c r="C736" s="1">
        <f t="shared" si="123"/>
        <v>8.1</v>
      </c>
      <c r="D736" s="4">
        <f t="shared" ref="D736:D752" si="124">C736*B736</f>
        <v>1020.5999999999999</v>
      </c>
      <c r="E736" s="1">
        <v>0.15</v>
      </c>
      <c r="F736" s="1">
        <f t="shared" ref="F736:F752" si="125">D736*E736</f>
        <v>153.08999999999997</v>
      </c>
    </row>
    <row r="737" spans="1:6" s="2" customFormat="1" ht="15" customHeight="1">
      <c r="A737" s="6" t="str">
        <f t="shared" si="121"/>
        <v>Via Local Direita -Estaca 941+05,00 A 951+05,00</v>
      </c>
      <c r="B737" s="1">
        <f t="shared" si="122"/>
        <v>200</v>
      </c>
      <c r="C737" s="1">
        <f t="shared" si="123"/>
        <v>8</v>
      </c>
      <c r="D737" s="4">
        <f t="shared" si="124"/>
        <v>1600</v>
      </c>
      <c r="E737" s="1">
        <v>0.15</v>
      </c>
      <c r="F737" s="1">
        <f t="shared" si="125"/>
        <v>240</v>
      </c>
    </row>
    <row r="738" spans="1:6" s="2" customFormat="1" ht="15" customHeight="1">
      <c r="A738" s="6" t="str">
        <f t="shared" si="121"/>
        <v>Via Local Direita -Estaca 951+05,00 A 952+05,00</v>
      </c>
      <c r="B738" s="1">
        <f t="shared" si="122"/>
        <v>20</v>
      </c>
      <c r="C738" s="1">
        <f t="shared" si="123"/>
        <v>10.15</v>
      </c>
      <c r="D738" s="4">
        <f t="shared" si="124"/>
        <v>203</v>
      </c>
      <c r="E738" s="1">
        <v>0.15</v>
      </c>
      <c r="F738" s="1">
        <f t="shared" si="125"/>
        <v>30.45</v>
      </c>
    </row>
    <row r="739" spans="1:6" s="2" customFormat="1" ht="15" customHeight="1">
      <c r="A739" s="6" t="str">
        <f t="shared" si="121"/>
        <v>Via Local Direita -Estaca 952+05,00 A 957+15,00</v>
      </c>
      <c r="B739" s="1">
        <f t="shared" si="122"/>
        <v>110</v>
      </c>
      <c r="C739" s="1">
        <f t="shared" si="123"/>
        <v>8</v>
      </c>
      <c r="D739" s="4">
        <f t="shared" si="124"/>
        <v>880</v>
      </c>
      <c r="E739" s="1">
        <v>0.15</v>
      </c>
      <c r="F739" s="1">
        <f t="shared" si="125"/>
        <v>132</v>
      </c>
    </row>
    <row r="740" spans="1:6" s="2" customFormat="1" ht="15" customHeight="1">
      <c r="A740" s="6" t="str">
        <f t="shared" si="121"/>
        <v>Via Local Direita -Estaca 957+15,00 A 966+15,00</v>
      </c>
      <c r="B740" s="1">
        <f t="shared" si="122"/>
        <v>180</v>
      </c>
      <c r="C740" s="1">
        <f t="shared" si="123"/>
        <v>9.25</v>
      </c>
      <c r="D740" s="4">
        <f t="shared" si="124"/>
        <v>1665</v>
      </c>
      <c r="E740" s="1">
        <v>0.15</v>
      </c>
      <c r="F740" s="1">
        <f t="shared" si="125"/>
        <v>249.75</v>
      </c>
    </row>
    <row r="741" spans="1:6" s="2" customFormat="1" ht="15" customHeight="1">
      <c r="A741" s="6" t="str">
        <f t="shared" si="121"/>
        <v>Via Local Direita -Estaca 966+15,00 A 970+10,00</v>
      </c>
      <c r="B741" s="1">
        <f t="shared" si="122"/>
        <v>75</v>
      </c>
      <c r="C741" s="1">
        <f t="shared" si="123"/>
        <v>8</v>
      </c>
      <c r="D741" s="4">
        <f t="shared" si="124"/>
        <v>600</v>
      </c>
      <c r="E741" s="1">
        <v>0.15</v>
      </c>
      <c r="F741" s="1">
        <f t="shared" si="125"/>
        <v>90</v>
      </c>
    </row>
    <row r="742" spans="1:6" s="2" customFormat="1" ht="15" customHeight="1">
      <c r="A742" s="6" t="str">
        <f t="shared" si="121"/>
        <v>Via Local Direita -Estaca 970+10,00 A 972+10,00</v>
      </c>
      <c r="B742" s="1">
        <f t="shared" si="122"/>
        <v>40</v>
      </c>
      <c r="C742" s="1">
        <f t="shared" si="123"/>
        <v>9.9</v>
      </c>
      <c r="D742" s="4">
        <f t="shared" si="124"/>
        <v>396</v>
      </c>
      <c r="E742" s="1">
        <v>0.15</v>
      </c>
      <c r="F742" s="1">
        <f t="shared" si="125"/>
        <v>59.4</v>
      </c>
    </row>
    <row r="743" spans="1:6" s="2" customFormat="1" ht="15" customHeight="1">
      <c r="A743" s="6" t="str">
        <f t="shared" si="121"/>
        <v>Via Local Direita -Estaca 972+10,00 A 974+05,00</v>
      </c>
      <c r="B743" s="1">
        <f t="shared" si="122"/>
        <v>35</v>
      </c>
      <c r="C743" s="1">
        <f t="shared" si="123"/>
        <v>8</v>
      </c>
      <c r="D743" s="4">
        <f t="shared" si="124"/>
        <v>280</v>
      </c>
      <c r="E743" s="1">
        <v>0.15</v>
      </c>
      <c r="F743" s="1">
        <f t="shared" si="125"/>
        <v>42</v>
      </c>
    </row>
    <row r="744" spans="1:6" s="2" customFormat="1" ht="15" customHeight="1">
      <c r="A744" s="6" t="str">
        <f t="shared" si="121"/>
        <v>Via Local Direita -Estaca 974+05,00 A 977+10,00</v>
      </c>
      <c r="B744" s="1">
        <f t="shared" si="122"/>
        <v>65</v>
      </c>
      <c r="C744" s="1">
        <f t="shared" si="123"/>
        <v>8.8000000000000007</v>
      </c>
      <c r="D744" s="4">
        <f t="shared" si="124"/>
        <v>572</v>
      </c>
      <c r="E744" s="1">
        <v>0.15</v>
      </c>
      <c r="F744" s="1">
        <f t="shared" si="125"/>
        <v>85.8</v>
      </c>
    </row>
    <row r="745" spans="1:6" s="2" customFormat="1" ht="15" customHeight="1">
      <c r="A745" s="6" t="str">
        <f t="shared" si="121"/>
        <v>Via Local Direita -Estaca 977+10,00 A 981+15,00</v>
      </c>
      <c r="B745" s="1">
        <f t="shared" si="122"/>
        <v>85</v>
      </c>
      <c r="C745" s="1">
        <f t="shared" si="123"/>
        <v>6.5</v>
      </c>
      <c r="D745" s="4">
        <f t="shared" si="124"/>
        <v>552.5</v>
      </c>
      <c r="E745" s="1">
        <v>0.15</v>
      </c>
      <c r="F745" s="1">
        <f t="shared" si="125"/>
        <v>82.875</v>
      </c>
    </row>
    <row r="746" spans="1:6" s="2" customFormat="1" ht="15" customHeight="1">
      <c r="A746" s="6" t="str">
        <f t="shared" si="121"/>
        <v>Via Local Direita -Estaca 981+15,00 A 982+15,00</v>
      </c>
      <c r="B746" s="1">
        <f t="shared" si="122"/>
        <v>20</v>
      </c>
      <c r="C746" s="1">
        <f t="shared" si="123"/>
        <v>12.85</v>
      </c>
      <c r="D746" s="4">
        <f t="shared" si="124"/>
        <v>257</v>
      </c>
      <c r="E746" s="1">
        <v>0.15</v>
      </c>
      <c r="F746" s="1">
        <f t="shared" si="125"/>
        <v>38.549999999999997</v>
      </c>
    </row>
    <row r="747" spans="1:6" s="2" customFormat="1" ht="15" customHeight="1">
      <c r="A747" s="6" t="str">
        <f t="shared" si="121"/>
        <v>Via Local Direita -Estaca 982+15,00 A 986+00,00</v>
      </c>
      <c r="B747" s="1">
        <f t="shared" si="122"/>
        <v>65</v>
      </c>
      <c r="C747" s="1">
        <f t="shared" si="123"/>
        <v>6.5</v>
      </c>
      <c r="D747" s="4">
        <f t="shared" si="124"/>
        <v>422.5</v>
      </c>
      <c r="E747" s="1">
        <v>0.15</v>
      </c>
      <c r="F747" s="1">
        <f t="shared" si="125"/>
        <v>63.375</v>
      </c>
    </row>
    <row r="748" spans="1:6" s="2" customFormat="1" ht="15" customHeight="1">
      <c r="A748" s="6" t="str">
        <f t="shared" si="121"/>
        <v>Via Local Direita -Estaca 986+00,00 A 988+05,00</v>
      </c>
      <c r="B748" s="1">
        <f t="shared" si="122"/>
        <v>45</v>
      </c>
      <c r="C748" s="1">
        <f t="shared" si="123"/>
        <v>9.1</v>
      </c>
      <c r="D748" s="4">
        <f t="shared" si="124"/>
        <v>409.5</v>
      </c>
      <c r="E748" s="1">
        <v>0.15</v>
      </c>
      <c r="F748" s="1">
        <f t="shared" si="125"/>
        <v>61.424999999999997</v>
      </c>
    </row>
    <row r="749" spans="1:6" s="2" customFormat="1" ht="15" customHeight="1">
      <c r="A749" s="6" t="str">
        <f t="shared" si="121"/>
        <v>Via Local Direita -Estaca 988+05,00 A 993+10,00</v>
      </c>
      <c r="B749" s="1">
        <f t="shared" si="122"/>
        <v>105</v>
      </c>
      <c r="C749" s="1">
        <f t="shared" si="123"/>
        <v>8</v>
      </c>
      <c r="D749" s="4">
        <f t="shared" si="124"/>
        <v>840</v>
      </c>
      <c r="E749" s="1">
        <v>0.15</v>
      </c>
      <c r="F749" s="1">
        <f t="shared" si="125"/>
        <v>126</v>
      </c>
    </row>
    <row r="750" spans="1:6" s="2" customFormat="1" ht="15" customHeight="1">
      <c r="A750" s="6" t="str">
        <f t="shared" si="121"/>
        <v>Via Local Direita -Estaca 993+10,00 A 996+00,30</v>
      </c>
      <c r="B750" s="1">
        <f t="shared" si="122"/>
        <v>50.3</v>
      </c>
      <c r="C750" s="1">
        <f t="shared" si="123"/>
        <v>11.8</v>
      </c>
      <c r="D750" s="4">
        <f>C750*B750</f>
        <v>593.54</v>
      </c>
      <c r="E750" s="1">
        <v>0.15</v>
      </c>
      <c r="F750" s="1">
        <f>D750*E750</f>
        <v>89.030999999999992</v>
      </c>
    </row>
    <row r="751" spans="1:6" s="2" customFormat="1" ht="15" customHeight="1">
      <c r="A751" s="6" t="str">
        <f t="shared" si="121"/>
        <v>Ramo 100</v>
      </c>
      <c r="B751" s="1">
        <f t="shared" si="122"/>
        <v>420</v>
      </c>
      <c r="C751" s="1">
        <f t="shared" si="123"/>
        <v>12.65</v>
      </c>
      <c r="D751" s="4">
        <f>C751*B751</f>
        <v>5313</v>
      </c>
      <c r="E751" s="1">
        <v>0.15</v>
      </c>
      <c r="F751" s="1">
        <f>D751*E751</f>
        <v>796.94999999999993</v>
      </c>
    </row>
    <row r="752" spans="1:6" s="2" customFormat="1" ht="15" customHeight="1">
      <c r="A752" s="6" t="str">
        <f t="shared" si="121"/>
        <v>Ramo 500</v>
      </c>
      <c r="B752" s="1">
        <f t="shared" si="122"/>
        <v>385.3</v>
      </c>
      <c r="C752" s="1">
        <f t="shared" si="123"/>
        <v>9.6</v>
      </c>
      <c r="D752" s="4">
        <f t="shared" si="124"/>
        <v>3698.88</v>
      </c>
      <c r="E752" s="1">
        <v>0.15</v>
      </c>
      <c r="F752" s="1">
        <f t="shared" si="125"/>
        <v>554.83199999999999</v>
      </c>
    </row>
    <row r="753" spans="1:6" s="2" customFormat="1" ht="15" customHeight="1">
      <c r="A753" s="66" t="s">
        <v>6</v>
      </c>
      <c r="B753" s="67"/>
      <c r="C753" s="67"/>
      <c r="D753" s="67"/>
      <c r="E753" s="68"/>
      <c r="F753" s="11">
        <f>SUM(F735:F752)</f>
        <v>3387.4055249999997</v>
      </c>
    </row>
    <row r="754" spans="1:6" ht="7.5" customHeight="1"/>
    <row r="755" spans="1:6" s="2" customFormat="1" ht="20.100000000000001" customHeight="1">
      <c r="A755" s="45" t="s">
        <v>28</v>
      </c>
      <c r="B755" s="46"/>
      <c r="C755" s="46"/>
      <c r="D755" s="46"/>
      <c r="E755" s="46"/>
      <c r="F755" s="47"/>
    </row>
    <row r="756" spans="1:6" s="2" customFormat="1" ht="24.95" customHeight="1">
      <c r="A756" s="48" t="s">
        <v>13</v>
      </c>
      <c r="B756" s="50"/>
      <c r="C756" s="7" t="s">
        <v>3</v>
      </c>
      <c r="D756" s="7" t="s">
        <v>4</v>
      </c>
      <c r="E756" s="7" t="s">
        <v>7</v>
      </c>
      <c r="F756" s="7" t="s">
        <v>0</v>
      </c>
    </row>
    <row r="757" spans="1:6" s="2" customFormat="1" ht="15" customHeight="1">
      <c r="A757" s="58" t="str">
        <f t="shared" ref="A757:A774" si="126">A619</f>
        <v>Via Local Direita -Estaca 895+14,63 A 912+18,00</v>
      </c>
      <c r="B757" s="60"/>
      <c r="C757" s="1">
        <f t="shared" ref="C757:D774" si="127">D619</f>
        <v>343.37</v>
      </c>
      <c r="D757" s="1">
        <f t="shared" si="127"/>
        <v>9.5500000000000007</v>
      </c>
      <c r="E757" s="15">
        <v>1</v>
      </c>
      <c r="F757" s="4">
        <f>D757*E757*C757</f>
        <v>3279.1835000000001</v>
      </c>
    </row>
    <row r="758" spans="1:6" s="2" customFormat="1" ht="15" customHeight="1">
      <c r="A758" s="58" t="str">
        <f t="shared" si="126"/>
        <v>Via Local Direita -Estaca 934+19,00 A 941+05,00</v>
      </c>
      <c r="B758" s="60"/>
      <c r="C758" s="1">
        <f t="shared" si="127"/>
        <v>126</v>
      </c>
      <c r="D758" s="1">
        <f t="shared" si="127"/>
        <v>8.1</v>
      </c>
      <c r="E758" s="15">
        <v>1</v>
      </c>
      <c r="F758" s="4">
        <f t="shared" ref="F758:F774" si="128">D758*E758*C758</f>
        <v>1020.5999999999999</v>
      </c>
    </row>
    <row r="759" spans="1:6" s="2" customFormat="1" ht="15" customHeight="1">
      <c r="A759" s="58" t="str">
        <f t="shared" si="126"/>
        <v>Via Local Direita -Estaca 941+05,00 A 951+05,00</v>
      </c>
      <c r="B759" s="60"/>
      <c r="C759" s="1">
        <f t="shared" si="127"/>
        <v>200</v>
      </c>
      <c r="D759" s="1">
        <f t="shared" si="127"/>
        <v>8</v>
      </c>
      <c r="E759" s="15">
        <v>1</v>
      </c>
      <c r="F759" s="4">
        <f t="shared" si="128"/>
        <v>1600</v>
      </c>
    </row>
    <row r="760" spans="1:6" s="2" customFormat="1" ht="15" customHeight="1">
      <c r="A760" s="58" t="str">
        <f t="shared" si="126"/>
        <v>Via Local Direita -Estaca 951+05,00 A 952+05,00</v>
      </c>
      <c r="B760" s="60"/>
      <c r="C760" s="1">
        <f t="shared" si="127"/>
        <v>20</v>
      </c>
      <c r="D760" s="1">
        <f t="shared" si="127"/>
        <v>10.15</v>
      </c>
      <c r="E760" s="15">
        <v>1</v>
      </c>
      <c r="F760" s="4">
        <f t="shared" si="128"/>
        <v>203</v>
      </c>
    </row>
    <row r="761" spans="1:6" s="2" customFormat="1" ht="15" customHeight="1">
      <c r="A761" s="58" t="str">
        <f t="shared" si="126"/>
        <v>Via Local Direita -Estaca 952+05,00 A 957+15,00</v>
      </c>
      <c r="B761" s="60"/>
      <c r="C761" s="1">
        <f t="shared" si="127"/>
        <v>110</v>
      </c>
      <c r="D761" s="1">
        <f t="shared" si="127"/>
        <v>8</v>
      </c>
      <c r="E761" s="15">
        <v>1</v>
      </c>
      <c r="F761" s="4">
        <f t="shared" si="128"/>
        <v>880</v>
      </c>
    </row>
    <row r="762" spans="1:6" s="2" customFormat="1" ht="15" customHeight="1">
      <c r="A762" s="58" t="str">
        <f t="shared" si="126"/>
        <v>Via Local Direita -Estaca 957+15,00 A 966+15,00</v>
      </c>
      <c r="B762" s="60"/>
      <c r="C762" s="1">
        <f t="shared" si="127"/>
        <v>180</v>
      </c>
      <c r="D762" s="1">
        <f t="shared" si="127"/>
        <v>9.25</v>
      </c>
      <c r="E762" s="15">
        <v>1</v>
      </c>
      <c r="F762" s="4">
        <f t="shared" si="128"/>
        <v>1665</v>
      </c>
    </row>
    <row r="763" spans="1:6" s="2" customFormat="1" ht="15" customHeight="1">
      <c r="A763" s="58" t="str">
        <f t="shared" si="126"/>
        <v>Via Local Direita -Estaca 966+15,00 A 970+10,00</v>
      </c>
      <c r="B763" s="60"/>
      <c r="C763" s="1">
        <f t="shared" si="127"/>
        <v>75</v>
      </c>
      <c r="D763" s="1">
        <f t="shared" si="127"/>
        <v>8</v>
      </c>
      <c r="E763" s="15">
        <v>1</v>
      </c>
      <c r="F763" s="4">
        <f t="shared" si="128"/>
        <v>600</v>
      </c>
    </row>
    <row r="764" spans="1:6" s="2" customFormat="1" ht="15" customHeight="1">
      <c r="A764" s="58" t="str">
        <f t="shared" si="126"/>
        <v>Via Local Direita -Estaca 970+10,00 A 972+10,00</v>
      </c>
      <c r="B764" s="60"/>
      <c r="C764" s="1">
        <f t="shared" si="127"/>
        <v>40</v>
      </c>
      <c r="D764" s="1">
        <f t="shared" si="127"/>
        <v>9.9</v>
      </c>
      <c r="E764" s="15">
        <v>1</v>
      </c>
      <c r="F764" s="4">
        <f t="shared" si="128"/>
        <v>396</v>
      </c>
    </row>
    <row r="765" spans="1:6" s="2" customFormat="1" ht="15" customHeight="1">
      <c r="A765" s="58" t="str">
        <f t="shared" si="126"/>
        <v>Via Local Direita -Estaca 972+10,00 A 974+05,00</v>
      </c>
      <c r="B765" s="60"/>
      <c r="C765" s="1">
        <f t="shared" si="127"/>
        <v>35</v>
      </c>
      <c r="D765" s="1">
        <f t="shared" si="127"/>
        <v>8</v>
      </c>
      <c r="E765" s="15">
        <v>1</v>
      </c>
      <c r="F765" s="4">
        <f t="shared" si="128"/>
        <v>280</v>
      </c>
    </row>
    <row r="766" spans="1:6" s="2" customFormat="1" ht="15" customHeight="1">
      <c r="A766" s="58" t="str">
        <f t="shared" si="126"/>
        <v>Via Local Direita -Estaca 974+05,00 A 977+10,00</v>
      </c>
      <c r="B766" s="60"/>
      <c r="C766" s="1">
        <f t="shared" si="127"/>
        <v>65</v>
      </c>
      <c r="D766" s="1">
        <f t="shared" si="127"/>
        <v>8.8000000000000007</v>
      </c>
      <c r="E766" s="15">
        <v>1</v>
      </c>
      <c r="F766" s="4">
        <f t="shared" si="128"/>
        <v>572</v>
      </c>
    </row>
    <row r="767" spans="1:6" s="2" customFormat="1" ht="15" customHeight="1">
      <c r="A767" s="58" t="str">
        <f t="shared" si="126"/>
        <v>Via Local Direita -Estaca 977+10,00 A 981+15,00</v>
      </c>
      <c r="B767" s="60"/>
      <c r="C767" s="1">
        <f t="shared" si="127"/>
        <v>85</v>
      </c>
      <c r="D767" s="1">
        <f t="shared" si="127"/>
        <v>6.5</v>
      </c>
      <c r="E767" s="15">
        <v>1</v>
      </c>
      <c r="F767" s="4">
        <f t="shared" si="128"/>
        <v>552.5</v>
      </c>
    </row>
    <row r="768" spans="1:6" s="2" customFormat="1" ht="15" customHeight="1">
      <c r="A768" s="58" t="str">
        <f t="shared" si="126"/>
        <v>Via Local Direita -Estaca 981+15,00 A 982+15,00</v>
      </c>
      <c r="B768" s="60"/>
      <c r="C768" s="1">
        <f t="shared" si="127"/>
        <v>20</v>
      </c>
      <c r="D768" s="1">
        <f t="shared" si="127"/>
        <v>12.85</v>
      </c>
      <c r="E768" s="15">
        <v>1</v>
      </c>
      <c r="F768" s="4">
        <f t="shared" si="128"/>
        <v>257</v>
      </c>
    </row>
    <row r="769" spans="1:6" s="2" customFormat="1" ht="15" customHeight="1">
      <c r="A769" s="58" t="str">
        <f t="shared" si="126"/>
        <v>Via Local Direita -Estaca 982+15,00 A 986+00,00</v>
      </c>
      <c r="B769" s="60"/>
      <c r="C769" s="1">
        <f t="shared" si="127"/>
        <v>65</v>
      </c>
      <c r="D769" s="1">
        <f t="shared" si="127"/>
        <v>6.5</v>
      </c>
      <c r="E769" s="15">
        <v>1</v>
      </c>
      <c r="F769" s="4">
        <f t="shared" si="128"/>
        <v>422.5</v>
      </c>
    </row>
    <row r="770" spans="1:6" s="2" customFormat="1" ht="15" customHeight="1">
      <c r="A770" s="58" t="str">
        <f t="shared" si="126"/>
        <v>Via Local Direita -Estaca 986+00,00 A 988+05,00</v>
      </c>
      <c r="B770" s="60"/>
      <c r="C770" s="1">
        <f t="shared" si="127"/>
        <v>45</v>
      </c>
      <c r="D770" s="1">
        <f t="shared" si="127"/>
        <v>9.1</v>
      </c>
      <c r="E770" s="15">
        <v>1</v>
      </c>
      <c r="F770" s="4">
        <f t="shared" si="128"/>
        <v>409.5</v>
      </c>
    </row>
    <row r="771" spans="1:6" s="2" customFormat="1" ht="15" customHeight="1">
      <c r="A771" s="58" t="str">
        <f t="shared" si="126"/>
        <v>Via Local Direita -Estaca 988+05,00 A 993+10,00</v>
      </c>
      <c r="B771" s="60"/>
      <c r="C771" s="1">
        <f t="shared" si="127"/>
        <v>105</v>
      </c>
      <c r="D771" s="1">
        <f t="shared" si="127"/>
        <v>8</v>
      </c>
      <c r="E771" s="15">
        <v>1</v>
      </c>
      <c r="F771" s="4">
        <f t="shared" si="128"/>
        <v>840</v>
      </c>
    </row>
    <row r="772" spans="1:6" s="2" customFormat="1" ht="15" customHeight="1">
      <c r="A772" s="58" t="str">
        <f t="shared" si="126"/>
        <v>Via Local Direita -Estaca 993+10,00 A 996+00,30</v>
      </c>
      <c r="B772" s="60"/>
      <c r="C772" s="1">
        <f t="shared" si="127"/>
        <v>50.3</v>
      </c>
      <c r="D772" s="1">
        <f t="shared" si="127"/>
        <v>11.8</v>
      </c>
      <c r="E772" s="15">
        <v>1</v>
      </c>
      <c r="F772" s="4">
        <f>D772*E772*C772</f>
        <v>593.54</v>
      </c>
    </row>
    <row r="773" spans="1:6" s="2" customFormat="1" ht="15" customHeight="1">
      <c r="A773" s="58" t="str">
        <f t="shared" si="126"/>
        <v>Ramo 100</v>
      </c>
      <c r="B773" s="60"/>
      <c r="C773" s="1">
        <f t="shared" si="127"/>
        <v>420</v>
      </c>
      <c r="D773" s="1">
        <f t="shared" si="127"/>
        <v>12.65</v>
      </c>
      <c r="E773" s="15">
        <v>1</v>
      </c>
      <c r="F773" s="4">
        <f>D773*E773*C773</f>
        <v>5313</v>
      </c>
    </row>
    <row r="774" spans="1:6" s="2" customFormat="1" ht="15" customHeight="1">
      <c r="A774" s="58" t="str">
        <f t="shared" si="126"/>
        <v>Ramo 500</v>
      </c>
      <c r="B774" s="60"/>
      <c r="C774" s="1">
        <f t="shared" si="127"/>
        <v>385.3</v>
      </c>
      <c r="D774" s="1">
        <f t="shared" si="127"/>
        <v>9.6</v>
      </c>
      <c r="E774" s="15">
        <v>1</v>
      </c>
      <c r="F774" s="4">
        <f t="shared" si="128"/>
        <v>3698.88</v>
      </c>
    </row>
    <row r="775" spans="1:6" s="2" customFormat="1" ht="15" customHeight="1">
      <c r="A775" s="66" t="s">
        <v>6</v>
      </c>
      <c r="B775" s="67"/>
      <c r="C775" s="67"/>
      <c r="D775" s="67"/>
      <c r="E775" s="68"/>
      <c r="F775" s="11">
        <f>SUM(F757:F774)</f>
        <v>22582.7035</v>
      </c>
    </row>
    <row r="776" spans="1:6" ht="7.5" customHeight="1"/>
    <row r="777" spans="1:6" s="2" customFormat="1" ht="20.100000000000001" customHeight="1">
      <c r="A777" s="45" t="s">
        <v>29</v>
      </c>
      <c r="B777" s="46"/>
      <c r="C777" s="46"/>
      <c r="D777" s="46"/>
      <c r="E777" s="46"/>
      <c r="F777" s="47"/>
    </row>
    <row r="778" spans="1:6" s="2" customFormat="1" ht="24.95" customHeight="1">
      <c r="A778" s="48" t="s">
        <v>13</v>
      </c>
      <c r="B778" s="50"/>
      <c r="C778" s="7" t="s">
        <v>3</v>
      </c>
      <c r="D778" s="7" t="s">
        <v>4</v>
      </c>
      <c r="E778" s="7" t="s">
        <v>7</v>
      </c>
      <c r="F778" s="7" t="s">
        <v>0</v>
      </c>
    </row>
    <row r="779" spans="1:6" s="2" customFormat="1" ht="15" customHeight="1">
      <c r="A779" s="58" t="str">
        <f t="shared" ref="A779:A796" si="129">A619</f>
        <v>Via Local Direita -Estaca 895+14,63 A 912+18,00</v>
      </c>
      <c r="B779" s="60"/>
      <c r="C779" s="1">
        <f t="shared" ref="C779:C796" si="130">D619</f>
        <v>343.37</v>
      </c>
      <c r="D779" s="1">
        <v>8.4499999999999993</v>
      </c>
      <c r="E779" s="15">
        <v>3</v>
      </c>
      <c r="F779" s="4">
        <f>D779*E779*C779</f>
        <v>8704.4295000000002</v>
      </c>
    </row>
    <row r="780" spans="1:6" s="2" customFormat="1" ht="15" customHeight="1">
      <c r="A780" s="58" t="str">
        <f t="shared" si="129"/>
        <v>Via Local Direita -Estaca 934+19,00 A 941+05,00</v>
      </c>
      <c r="B780" s="60"/>
      <c r="C780" s="1">
        <f t="shared" si="130"/>
        <v>126</v>
      </c>
      <c r="D780" s="1">
        <v>7.1</v>
      </c>
      <c r="E780" s="15">
        <v>3</v>
      </c>
      <c r="F780" s="4">
        <f>D780*E780*C780</f>
        <v>2683.7999999999997</v>
      </c>
    </row>
    <row r="781" spans="1:6" s="2" customFormat="1" ht="15" customHeight="1">
      <c r="A781" s="58" t="str">
        <f t="shared" si="129"/>
        <v>Via Local Direita -Estaca 941+05,00 A 951+05,00</v>
      </c>
      <c r="B781" s="60"/>
      <c r="C781" s="1">
        <f t="shared" si="130"/>
        <v>200</v>
      </c>
      <c r="D781" s="1">
        <v>7</v>
      </c>
      <c r="E781" s="15">
        <v>3</v>
      </c>
      <c r="F781" s="4">
        <f>D781*E781*C781</f>
        <v>4200</v>
      </c>
    </row>
    <row r="782" spans="1:6" s="2" customFormat="1" ht="15" customHeight="1">
      <c r="A782" s="58" t="str">
        <f t="shared" si="129"/>
        <v>Via Local Direita -Estaca 951+05,00 A 952+05,00</v>
      </c>
      <c r="B782" s="60"/>
      <c r="C782" s="1">
        <f t="shared" si="130"/>
        <v>20</v>
      </c>
      <c r="D782" s="1">
        <v>9.1999999999999993</v>
      </c>
      <c r="E782" s="15">
        <v>3</v>
      </c>
      <c r="F782" s="4">
        <f>D782*E782*C782</f>
        <v>552</v>
      </c>
    </row>
    <row r="783" spans="1:6" s="2" customFormat="1" ht="15" customHeight="1">
      <c r="A783" s="58" t="str">
        <f t="shared" si="129"/>
        <v>Via Local Direita -Estaca 952+05,00 A 957+15,00</v>
      </c>
      <c r="B783" s="60"/>
      <c r="C783" s="1">
        <f t="shared" si="130"/>
        <v>110</v>
      </c>
      <c r="D783" s="1">
        <v>7</v>
      </c>
      <c r="E783" s="15">
        <v>3</v>
      </c>
      <c r="F783" s="4">
        <f>D783*E783*C783</f>
        <v>2310</v>
      </c>
    </row>
    <row r="784" spans="1:6" s="2" customFormat="1" ht="15" customHeight="1">
      <c r="A784" s="58" t="str">
        <f t="shared" si="129"/>
        <v>Via Local Direita -Estaca 957+15,00 A 966+15,00</v>
      </c>
      <c r="B784" s="60"/>
      <c r="C784" s="1">
        <f t="shared" si="130"/>
        <v>180</v>
      </c>
      <c r="D784" s="1">
        <v>8.3000000000000007</v>
      </c>
      <c r="E784" s="15">
        <v>3</v>
      </c>
      <c r="F784" s="4">
        <f t="shared" ref="F784:F790" si="131">D784*E784*C784</f>
        <v>4482</v>
      </c>
    </row>
    <row r="785" spans="1:6" s="2" customFormat="1" ht="15" customHeight="1">
      <c r="A785" s="58" t="str">
        <f t="shared" si="129"/>
        <v>Via Local Direita -Estaca 966+15,00 A 970+10,00</v>
      </c>
      <c r="B785" s="60"/>
      <c r="C785" s="1">
        <f t="shared" si="130"/>
        <v>75</v>
      </c>
      <c r="D785" s="1">
        <v>7</v>
      </c>
      <c r="E785" s="15">
        <v>3</v>
      </c>
      <c r="F785" s="4">
        <f t="shared" si="131"/>
        <v>1575</v>
      </c>
    </row>
    <row r="786" spans="1:6" s="2" customFormat="1" ht="15" customHeight="1">
      <c r="A786" s="58" t="str">
        <f t="shared" si="129"/>
        <v>Via Local Direita -Estaca 970+10,00 A 972+10,00</v>
      </c>
      <c r="B786" s="60"/>
      <c r="C786" s="1">
        <f t="shared" si="130"/>
        <v>40</v>
      </c>
      <c r="D786" s="1">
        <v>8.9</v>
      </c>
      <c r="E786" s="15">
        <v>3</v>
      </c>
      <c r="F786" s="4">
        <f t="shared" si="131"/>
        <v>1068</v>
      </c>
    </row>
    <row r="787" spans="1:6" s="2" customFormat="1" ht="15" customHeight="1">
      <c r="A787" s="58" t="str">
        <f t="shared" si="129"/>
        <v>Via Local Direita -Estaca 972+10,00 A 974+05,00</v>
      </c>
      <c r="B787" s="60"/>
      <c r="C787" s="1">
        <f t="shared" si="130"/>
        <v>35</v>
      </c>
      <c r="D787" s="1">
        <v>7</v>
      </c>
      <c r="E787" s="15">
        <v>3</v>
      </c>
      <c r="F787" s="4">
        <f t="shared" si="131"/>
        <v>735</v>
      </c>
    </row>
    <row r="788" spans="1:6" s="2" customFormat="1" ht="15" customHeight="1">
      <c r="A788" s="58" t="str">
        <f t="shared" si="129"/>
        <v>Via Local Direita -Estaca 974+05,00 A 977+10,00</v>
      </c>
      <c r="B788" s="60"/>
      <c r="C788" s="1">
        <f t="shared" si="130"/>
        <v>65</v>
      </c>
      <c r="D788" s="1">
        <v>8.15</v>
      </c>
      <c r="E788" s="15">
        <v>3</v>
      </c>
      <c r="F788" s="4">
        <f t="shared" si="131"/>
        <v>1589.2500000000002</v>
      </c>
    </row>
    <row r="789" spans="1:6" s="2" customFormat="1" ht="15" customHeight="1">
      <c r="A789" s="58" t="str">
        <f t="shared" si="129"/>
        <v>Via Local Direita -Estaca 977+10,00 A 981+15,00</v>
      </c>
      <c r="B789" s="60"/>
      <c r="C789" s="1">
        <f t="shared" si="130"/>
        <v>85</v>
      </c>
      <c r="D789" s="1">
        <v>5.5</v>
      </c>
      <c r="E789" s="15">
        <v>3</v>
      </c>
      <c r="F789" s="4">
        <f t="shared" si="131"/>
        <v>1402.5</v>
      </c>
    </row>
    <row r="790" spans="1:6" s="2" customFormat="1" ht="15" customHeight="1">
      <c r="A790" s="58" t="str">
        <f t="shared" si="129"/>
        <v>Via Local Direita -Estaca 981+15,00 A 982+15,00</v>
      </c>
      <c r="B790" s="60"/>
      <c r="C790" s="1">
        <f t="shared" si="130"/>
        <v>20</v>
      </c>
      <c r="D790" s="1">
        <v>11.5</v>
      </c>
      <c r="E790" s="15">
        <v>3</v>
      </c>
      <c r="F790" s="4">
        <f t="shared" si="131"/>
        <v>690</v>
      </c>
    </row>
    <row r="791" spans="1:6" s="2" customFormat="1" ht="15" customHeight="1">
      <c r="A791" s="58" t="str">
        <f t="shared" si="129"/>
        <v>Via Local Direita -Estaca 982+15,00 A 986+00,00</v>
      </c>
      <c r="B791" s="60"/>
      <c r="C791" s="1">
        <f t="shared" si="130"/>
        <v>65</v>
      </c>
      <c r="D791" s="1">
        <v>5.5</v>
      </c>
      <c r="E791" s="15">
        <v>3</v>
      </c>
      <c r="F791" s="4">
        <f t="shared" ref="F791:F796" si="132">D791*E791*C791</f>
        <v>1072.5</v>
      </c>
    </row>
    <row r="792" spans="1:6" s="2" customFormat="1" ht="15" customHeight="1">
      <c r="A792" s="58" t="str">
        <f t="shared" si="129"/>
        <v>Via Local Direita -Estaca 986+00,00 A 988+05,00</v>
      </c>
      <c r="B792" s="60"/>
      <c r="C792" s="1">
        <f t="shared" si="130"/>
        <v>45</v>
      </c>
      <c r="D792" s="1">
        <v>8.15</v>
      </c>
      <c r="E792" s="15">
        <v>3</v>
      </c>
      <c r="F792" s="4">
        <f t="shared" si="132"/>
        <v>1100.2500000000002</v>
      </c>
    </row>
    <row r="793" spans="1:6" s="2" customFormat="1" ht="15" customHeight="1">
      <c r="A793" s="58" t="str">
        <f t="shared" si="129"/>
        <v>Via Local Direita -Estaca 988+05,00 A 993+10,00</v>
      </c>
      <c r="B793" s="60"/>
      <c r="C793" s="1">
        <f t="shared" si="130"/>
        <v>105</v>
      </c>
      <c r="D793" s="1">
        <v>7</v>
      </c>
      <c r="E793" s="15">
        <v>3</v>
      </c>
      <c r="F793" s="4">
        <f t="shared" si="132"/>
        <v>2205</v>
      </c>
    </row>
    <row r="794" spans="1:6" s="2" customFormat="1" ht="15" customHeight="1">
      <c r="A794" s="58" t="str">
        <f t="shared" si="129"/>
        <v>Via Local Direita -Estaca 993+10,00 A 996+00,30</v>
      </c>
      <c r="B794" s="60"/>
      <c r="C794" s="1">
        <f t="shared" si="130"/>
        <v>50.3</v>
      </c>
      <c r="D794" s="1">
        <v>10.95</v>
      </c>
      <c r="E794" s="15">
        <v>3</v>
      </c>
      <c r="F794" s="4">
        <f t="shared" si="132"/>
        <v>1652.3549999999996</v>
      </c>
    </row>
    <row r="795" spans="1:6" s="2" customFormat="1" ht="15" customHeight="1">
      <c r="A795" s="58" t="str">
        <f t="shared" si="129"/>
        <v>Ramo 100</v>
      </c>
      <c r="B795" s="60"/>
      <c r="C795" s="1">
        <f t="shared" si="130"/>
        <v>420</v>
      </c>
      <c r="D795" s="1">
        <v>11.4</v>
      </c>
      <c r="E795" s="15">
        <v>3</v>
      </c>
      <c r="F795" s="4">
        <f t="shared" si="132"/>
        <v>14364.000000000002</v>
      </c>
    </row>
    <row r="796" spans="1:6" s="2" customFormat="1" ht="15" customHeight="1">
      <c r="A796" s="58" t="str">
        <f t="shared" si="129"/>
        <v>Ramo 500</v>
      </c>
      <c r="B796" s="60"/>
      <c r="C796" s="1">
        <f t="shared" si="130"/>
        <v>385.3</v>
      </c>
      <c r="D796" s="1">
        <v>8.5500000000000007</v>
      </c>
      <c r="E796" s="15">
        <v>3</v>
      </c>
      <c r="F796" s="4">
        <f t="shared" si="132"/>
        <v>9882.9450000000015</v>
      </c>
    </row>
    <row r="797" spans="1:6" s="2" customFormat="1" ht="15" customHeight="1">
      <c r="A797" s="66" t="s">
        <v>6</v>
      </c>
      <c r="B797" s="67"/>
      <c r="C797" s="67"/>
      <c r="D797" s="67"/>
      <c r="E797" s="68"/>
      <c r="F797" s="11">
        <f>SUM(F779:F796)</f>
        <v>60269.029499999997</v>
      </c>
    </row>
    <row r="798" spans="1:6" s="2" customFormat="1" ht="7.5" customHeight="1">
      <c r="A798" s="57"/>
      <c r="B798" s="57"/>
      <c r="C798" s="57"/>
      <c r="D798" s="57"/>
      <c r="E798" s="57"/>
      <c r="F798" s="57"/>
    </row>
    <row r="799" spans="1:6" s="2" customFormat="1" ht="20.100000000000001" customHeight="1">
      <c r="A799" s="45" t="s">
        <v>189</v>
      </c>
      <c r="B799" s="46"/>
      <c r="C799" s="46"/>
      <c r="D799" s="46"/>
      <c r="E799" s="46"/>
      <c r="F799" s="47"/>
    </row>
    <row r="800" spans="1:6" s="2" customFormat="1" ht="39.950000000000003" customHeight="1">
      <c r="A800" s="48" t="s">
        <v>13</v>
      </c>
      <c r="B800" s="49"/>
      <c r="C800" s="50"/>
      <c r="D800" s="7" t="s">
        <v>3</v>
      </c>
      <c r="E800" s="7" t="s">
        <v>4</v>
      </c>
      <c r="F800" s="7" t="s">
        <v>0</v>
      </c>
    </row>
    <row r="801" spans="1:6" s="2" customFormat="1" ht="15" customHeight="1">
      <c r="A801" s="58" t="str">
        <f t="shared" ref="A801:A818" si="133">A779</f>
        <v>Via Local Direita -Estaca 895+14,63 A 912+18,00</v>
      </c>
      <c r="B801" s="59"/>
      <c r="C801" s="60"/>
      <c r="D801" s="1">
        <f t="shared" ref="D801:D818" si="134">C779</f>
        <v>343.37</v>
      </c>
      <c r="E801" s="1">
        <f>D779</f>
        <v>8.4499999999999993</v>
      </c>
      <c r="F801" s="1">
        <f>E801*D801</f>
        <v>2901.4764999999998</v>
      </c>
    </row>
    <row r="802" spans="1:6" s="2" customFormat="1" ht="15" customHeight="1">
      <c r="A802" s="58" t="str">
        <f t="shared" si="133"/>
        <v>Via Local Direita -Estaca 934+19,00 A 941+05,00</v>
      </c>
      <c r="B802" s="59"/>
      <c r="C802" s="60"/>
      <c r="D802" s="1">
        <f t="shared" si="134"/>
        <v>126</v>
      </c>
      <c r="E802" s="1">
        <f t="shared" ref="E802:E818" si="135">D780</f>
        <v>7.1</v>
      </c>
      <c r="F802" s="1">
        <f t="shared" ref="F802:F818" si="136">E802*D802</f>
        <v>894.59999999999991</v>
      </c>
    </row>
    <row r="803" spans="1:6" s="2" customFormat="1" ht="15" customHeight="1">
      <c r="A803" s="58" t="str">
        <f t="shared" si="133"/>
        <v>Via Local Direita -Estaca 941+05,00 A 951+05,00</v>
      </c>
      <c r="B803" s="59"/>
      <c r="C803" s="60"/>
      <c r="D803" s="1">
        <f t="shared" si="134"/>
        <v>200</v>
      </c>
      <c r="E803" s="1">
        <f t="shared" si="135"/>
        <v>7</v>
      </c>
      <c r="F803" s="1">
        <f t="shared" si="136"/>
        <v>1400</v>
      </c>
    </row>
    <row r="804" spans="1:6" s="2" customFormat="1" ht="15" customHeight="1">
      <c r="A804" s="58" t="str">
        <f t="shared" si="133"/>
        <v>Via Local Direita -Estaca 951+05,00 A 952+05,00</v>
      </c>
      <c r="B804" s="59"/>
      <c r="C804" s="60"/>
      <c r="D804" s="1">
        <f t="shared" si="134"/>
        <v>20</v>
      </c>
      <c r="E804" s="1">
        <f t="shared" si="135"/>
        <v>9.1999999999999993</v>
      </c>
      <c r="F804" s="1">
        <f t="shared" si="136"/>
        <v>184</v>
      </c>
    </row>
    <row r="805" spans="1:6" s="2" customFormat="1" ht="15" customHeight="1">
      <c r="A805" s="58" t="str">
        <f t="shared" si="133"/>
        <v>Via Local Direita -Estaca 952+05,00 A 957+15,00</v>
      </c>
      <c r="B805" s="59"/>
      <c r="C805" s="60"/>
      <c r="D805" s="1">
        <f t="shared" si="134"/>
        <v>110</v>
      </c>
      <c r="E805" s="1">
        <f t="shared" si="135"/>
        <v>7</v>
      </c>
      <c r="F805" s="1">
        <f t="shared" si="136"/>
        <v>770</v>
      </c>
    </row>
    <row r="806" spans="1:6" s="2" customFormat="1" ht="15" customHeight="1">
      <c r="A806" s="58" t="str">
        <f t="shared" si="133"/>
        <v>Via Local Direita -Estaca 957+15,00 A 966+15,00</v>
      </c>
      <c r="B806" s="59"/>
      <c r="C806" s="60"/>
      <c r="D806" s="1">
        <f t="shared" si="134"/>
        <v>180</v>
      </c>
      <c r="E806" s="1">
        <f t="shared" si="135"/>
        <v>8.3000000000000007</v>
      </c>
      <c r="F806" s="1">
        <f t="shared" si="136"/>
        <v>1494.0000000000002</v>
      </c>
    </row>
    <row r="807" spans="1:6" s="2" customFormat="1" ht="15" customHeight="1">
      <c r="A807" s="58" t="str">
        <f t="shared" si="133"/>
        <v>Via Local Direita -Estaca 966+15,00 A 970+10,00</v>
      </c>
      <c r="B807" s="59"/>
      <c r="C807" s="60"/>
      <c r="D807" s="1">
        <f t="shared" si="134"/>
        <v>75</v>
      </c>
      <c r="E807" s="1">
        <f t="shared" si="135"/>
        <v>7</v>
      </c>
      <c r="F807" s="1">
        <f t="shared" si="136"/>
        <v>525</v>
      </c>
    </row>
    <row r="808" spans="1:6" s="2" customFormat="1" ht="15" customHeight="1">
      <c r="A808" s="58" t="str">
        <f t="shared" si="133"/>
        <v>Via Local Direita -Estaca 970+10,00 A 972+10,00</v>
      </c>
      <c r="B808" s="59"/>
      <c r="C808" s="60"/>
      <c r="D808" s="1">
        <f t="shared" si="134"/>
        <v>40</v>
      </c>
      <c r="E808" s="1">
        <f t="shared" si="135"/>
        <v>8.9</v>
      </c>
      <c r="F808" s="1">
        <f t="shared" si="136"/>
        <v>356</v>
      </c>
    </row>
    <row r="809" spans="1:6" s="2" customFormat="1" ht="15" customHeight="1">
      <c r="A809" s="58" t="str">
        <f t="shared" si="133"/>
        <v>Via Local Direita -Estaca 972+10,00 A 974+05,00</v>
      </c>
      <c r="B809" s="59"/>
      <c r="C809" s="60"/>
      <c r="D809" s="1">
        <f t="shared" si="134"/>
        <v>35</v>
      </c>
      <c r="E809" s="1">
        <f t="shared" si="135"/>
        <v>7</v>
      </c>
      <c r="F809" s="1">
        <f t="shared" si="136"/>
        <v>245</v>
      </c>
    </row>
    <row r="810" spans="1:6" s="2" customFormat="1" ht="15" customHeight="1">
      <c r="A810" s="58" t="str">
        <f t="shared" si="133"/>
        <v>Via Local Direita -Estaca 974+05,00 A 977+10,00</v>
      </c>
      <c r="B810" s="59"/>
      <c r="C810" s="60"/>
      <c r="D810" s="1">
        <f t="shared" si="134"/>
        <v>65</v>
      </c>
      <c r="E810" s="1">
        <f t="shared" si="135"/>
        <v>8.15</v>
      </c>
      <c r="F810" s="1">
        <f t="shared" si="136"/>
        <v>529.75</v>
      </c>
    </row>
    <row r="811" spans="1:6" s="2" customFormat="1" ht="15" customHeight="1">
      <c r="A811" s="58" t="str">
        <f t="shared" si="133"/>
        <v>Via Local Direita -Estaca 977+10,00 A 981+15,00</v>
      </c>
      <c r="B811" s="59"/>
      <c r="C811" s="60"/>
      <c r="D811" s="1">
        <f t="shared" si="134"/>
        <v>85</v>
      </c>
      <c r="E811" s="1">
        <f t="shared" si="135"/>
        <v>5.5</v>
      </c>
      <c r="F811" s="1">
        <f t="shared" si="136"/>
        <v>467.5</v>
      </c>
    </row>
    <row r="812" spans="1:6" s="2" customFormat="1" ht="15" customHeight="1">
      <c r="A812" s="58" t="str">
        <f t="shared" si="133"/>
        <v>Via Local Direita -Estaca 981+15,00 A 982+15,00</v>
      </c>
      <c r="B812" s="59"/>
      <c r="C812" s="60"/>
      <c r="D812" s="1">
        <f t="shared" si="134"/>
        <v>20</v>
      </c>
      <c r="E812" s="1">
        <f t="shared" si="135"/>
        <v>11.5</v>
      </c>
      <c r="F812" s="1">
        <f t="shared" si="136"/>
        <v>230</v>
      </c>
    </row>
    <row r="813" spans="1:6" s="2" customFormat="1" ht="15" customHeight="1">
      <c r="A813" s="58" t="str">
        <f t="shared" si="133"/>
        <v>Via Local Direita -Estaca 982+15,00 A 986+00,00</v>
      </c>
      <c r="B813" s="59"/>
      <c r="C813" s="60"/>
      <c r="D813" s="1">
        <f t="shared" si="134"/>
        <v>65</v>
      </c>
      <c r="E813" s="1">
        <f t="shared" si="135"/>
        <v>5.5</v>
      </c>
      <c r="F813" s="1">
        <f t="shared" si="136"/>
        <v>357.5</v>
      </c>
    </row>
    <row r="814" spans="1:6" s="2" customFormat="1" ht="15" customHeight="1">
      <c r="A814" s="58" t="str">
        <f t="shared" si="133"/>
        <v>Via Local Direita -Estaca 986+00,00 A 988+05,00</v>
      </c>
      <c r="B814" s="59"/>
      <c r="C814" s="60"/>
      <c r="D814" s="1">
        <f t="shared" si="134"/>
        <v>45</v>
      </c>
      <c r="E814" s="1">
        <f t="shared" si="135"/>
        <v>8.15</v>
      </c>
      <c r="F814" s="1">
        <f t="shared" si="136"/>
        <v>366.75</v>
      </c>
    </row>
    <row r="815" spans="1:6" s="2" customFormat="1" ht="15" customHeight="1">
      <c r="A815" s="58" t="str">
        <f t="shared" si="133"/>
        <v>Via Local Direita -Estaca 988+05,00 A 993+10,00</v>
      </c>
      <c r="B815" s="59"/>
      <c r="C815" s="60"/>
      <c r="D815" s="1">
        <f t="shared" si="134"/>
        <v>105</v>
      </c>
      <c r="E815" s="1">
        <f t="shared" si="135"/>
        <v>7</v>
      </c>
      <c r="F815" s="1">
        <f t="shared" si="136"/>
        <v>735</v>
      </c>
    </row>
    <row r="816" spans="1:6" s="2" customFormat="1" ht="15" customHeight="1">
      <c r="A816" s="58" t="str">
        <f t="shared" si="133"/>
        <v>Via Local Direita -Estaca 993+10,00 A 996+00,30</v>
      </c>
      <c r="B816" s="59"/>
      <c r="C816" s="60"/>
      <c r="D816" s="1">
        <f t="shared" si="134"/>
        <v>50.3</v>
      </c>
      <c r="E816" s="1">
        <f t="shared" si="135"/>
        <v>10.95</v>
      </c>
      <c r="F816" s="1">
        <f t="shared" si="136"/>
        <v>550.78499999999997</v>
      </c>
    </row>
    <row r="817" spans="1:8" s="2" customFormat="1" ht="15" customHeight="1">
      <c r="A817" s="58" t="str">
        <f t="shared" si="133"/>
        <v>Ramo 100</v>
      </c>
      <c r="B817" s="59"/>
      <c r="C817" s="60"/>
      <c r="D817" s="1">
        <f t="shared" si="134"/>
        <v>420</v>
      </c>
      <c r="E817" s="1">
        <f t="shared" si="135"/>
        <v>11.4</v>
      </c>
      <c r="F817" s="1">
        <f t="shared" si="136"/>
        <v>4788</v>
      </c>
    </row>
    <row r="818" spans="1:8" s="2" customFormat="1" ht="15" customHeight="1">
      <c r="A818" s="58" t="str">
        <f t="shared" si="133"/>
        <v>Ramo 500</v>
      </c>
      <c r="B818" s="59"/>
      <c r="C818" s="60"/>
      <c r="D818" s="1">
        <f t="shared" si="134"/>
        <v>385.3</v>
      </c>
      <c r="E818" s="1">
        <f t="shared" si="135"/>
        <v>8.5500000000000007</v>
      </c>
      <c r="F818" s="1">
        <f t="shared" si="136"/>
        <v>3294.3150000000005</v>
      </c>
    </row>
    <row r="819" spans="1:8" s="2" customFormat="1" ht="15" customHeight="1">
      <c r="A819" s="54" t="s">
        <v>6</v>
      </c>
      <c r="B819" s="55"/>
      <c r="C819" s="55"/>
      <c r="D819" s="55"/>
      <c r="E819" s="56"/>
      <c r="F819" s="5">
        <f>SUM(F801:F818)</f>
        <v>20089.676500000001</v>
      </c>
      <c r="G819" s="8"/>
      <c r="H819" s="3"/>
    </row>
    <row r="820" spans="1:8" s="2" customFormat="1" ht="7.5" customHeight="1">
      <c r="A820" s="57"/>
      <c r="B820" s="57"/>
      <c r="C820" s="57"/>
      <c r="D820" s="57"/>
      <c r="E820" s="57"/>
      <c r="F820" s="57"/>
    </row>
    <row r="821" spans="1:8" s="2" customFormat="1" ht="20.100000000000001" customHeight="1">
      <c r="A821" s="45" t="s">
        <v>15</v>
      </c>
      <c r="B821" s="46"/>
      <c r="C821" s="46"/>
      <c r="D821" s="46"/>
      <c r="E821" s="46"/>
      <c r="F821" s="47"/>
    </row>
    <row r="822" spans="1:8" s="2" customFormat="1" ht="39.950000000000003" customHeight="1">
      <c r="A822" s="16" t="s">
        <v>13</v>
      </c>
      <c r="B822" s="7" t="s">
        <v>3</v>
      </c>
      <c r="C822" s="7" t="s">
        <v>4</v>
      </c>
      <c r="D822" s="7" t="s">
        <v>0</v>
      </c>
      <c r="E822" s="7" t="s">
        <v>1</v>
      </c>
      <c r="F822" s="7" t="s">
        <v>2</v>
      </c>
    </row>
    <row r="823" spans="1:8" s="2" customFormat="1" ht="15" customHeight="1">
      <c r="A823" s="6" t="str">
        <f t="shared" ref="A823:A840" si="137">A779</f>
        <v>Via Local Direita -Estaca 895+14,63 A 912+18,00</v>
      </c>
      <c r="B823" s="1">
        <f t="shared" ref="B823:B840" si="138">D619</f>
        <v>343.37</v>
      </c>
      <c r="C823" s="1">
        <f t="shared" ref="C823:C840" si="139">D779</f>
        <v>8.4499999999999993</v>
      </c>
      <c r="D823" s="1">
        <f>C823*B823</f>
        <v>2901.4764999999998</v>
      </c>
      <c r="E823" s="1">
        <v>0.04</v>
      </c>
      <c r="F823" s="1">
        <f>E823*D823</f>
        <v>116.05905999999999</v>
      </c>
    </row>
    <row r="824" spans="1:8" s="2" customFormat="1" ht="15" customHeight="1">
      <c r="A824" s="6" t="str">
        <f t="shared" si="137"/>
        <v>Via Local Direita -Estaca 934+19,00 A 941+05,00</v>
      </c>
      <c r="B824" s="1">
        <f t="shared" si="138"/>
        <v>126</v>
      </c>
      <c r="C824" s="1">
        <f t="shared" si="139"/>
        <v>7.1</v>
      </c>
      <c r="D824" s="1">
        <f t="shared" ref="D824:D840" si="140">C824*B824</f>
        <v>894.59999999999991</v>
      </c>
      <c r="E824" s="1">
        <v>0.04</v>
      </c>
      <c r="F824" s="1">
        <f t="shared" ref="F824:F840" si="141">E824*D824</f>
        <v>35.783999999999999</v>
      </c>
    </row>
    <row r="825" spans="1:8" s="2" customFormat="1" ht="15" customHeight="1">
      <c r="A825" s="6" t="str">
        <f t="shared" si="137"/>
        <v>Via Local Direita -Estaca 941+05,00 A 951+05,00</v>
      </c>
      <c r="B825" s="1">
        <f t="shared" si="138"/>
        <v>200</v>
      </c>
      <c r="C825" s="1">
        <f t="shared" si="139"/>
        <v>7</v>
      </c>
      <c r="D825" s="1">
        <f t="shared" si="140"/>
        <v>1400</v>
      </c>
      <c r="E825" s="1">
        <v>0.04</v>
      </c>
      <c r="F825" s="1">
        <f t="shared" si="141"/>
        <v>56</v>
      </c>
    </row>
    <row r="826" spans="1:8" s="2" customFormat="1" ht="15" customHeight="1">
      <c r="A826" s="6" t="str">
        <f t="shared" si="137"/>
        <v>Via Local Direita -Estaca 951+05,00 A 952+05,00</v>
      </c>
      <c r="B826" s="1">
        <f t="shared" si="138"/>
        <v>20</v>
      </c>
      <c r="C826" s="1">
        <f t="shared" si="139"/>
        <v>9.1999999999999993</v>
      </c>
      <c r="D826" s="1">
        <f t="shared" si="140"/>
        <v>184</v>
      </c>
      <c r="E826" s="1">
        <v>0.04</v>
      </c>
      <c r="F826" s="1">
        <f t="shared" si="141"/>
        <v>7.36</v>
      </c>
    </row>
    <row r="827" spans="1:8" s="2" customFormat="1" ht="15" customHeight="1">
      <c r="A827" s="6" t="str">
        <f t="shared" si="137"/>
        <v>Via Local Direita -Estaca 952+05,00 A 957+15,00</v>
      </c>
      <c r="B827" s="1">
        <f t="shared" si="138"/>
        <v>110</v>
      </c>
      <c r="C827" s="1">
        <f t="shared" si="139"/>
        <v>7</v>
      </c>
      <c r="D827" s="1">
        <f t="shared" si="140"/>
        <v>770</v>
      </c>
      <c r="E827" s="1">
        <v>0.04</v>
      </c>
      <c r="F827" s="1">
        <f t="shared" si="141"/>
        <v>30.8</v>
      </c>
    </row>
    <row r="828" spans="1:8" s="2" customFormat="1" ht="15" customHeight="1">
      <c r="A828" s="6" t="str">
        <f t="shared" si="137"/>
        <v>Via Local Direita -Estaca 957+15,00 A 966+15,00</v>
      </c>
      <c r="B828" s="1">
        <f t="shared" si="138"/>
        <v>180</v>
      </c>
      <c r="C828" s="1">
        <f t="shared" si="139"/>
        <v>8.3000000000000007</v>
      </c>
      <c r="D828" s="1">
        <f t="shared" si="140"/>
        <v>1494.0000000000002</v>
      </c>
      <c r="E828" s="1">
        <v>0.04</v>
      </c>
      <c r="F828" s="1">
        <f t="shared" si="141"/>
        <v>59.760000000000012</v>
      </c>
    </row>
    <row r="829" spans="1:8" s="2" customFormat="1" ht="15" customHeight="1">
      <c r="A829" s="6" t="str">
        <f t="shared" si="137"/>
        <v>Via Local Direita -Estaca 966+15,00 A 970+10,00</v>
      </c>
      <c r="B829" s="1">
        <f t="shared" si="138"/>
        <v>75</v>
      </c>
      <c r="C829" s="1">
        <f t="shared" si="139"/>
        <v>7</v>
      </c>
      <c r="D829" s="1">
        <f t="shared" si="140"/>
        <v>525</v>
      </c>
      <c r="E829" s="1">
        <v>0.04</v>
      </c>
      <c r="F829" s="1">
        <f t="shared" si="141"/>
        <v>21</v>
      </c>
    </row>
    <row r="830" spans="1:8" s="2" customFormat="1" ht="15" customHeight="1">
      <c r="A830" s="6" t="str">
        <f t="shared" si="137"/>
        <v>Via Local Direita -Estaca 970+10,00 A 972+10,00</v>
      </c>
      <c r="B830" s="1">
        <f t="shared" si="138"/>
        <v>40</v>
      </c>
      <c r="C830" s="1">
        <f t="shared" si="139"/>
        <v>8.9</v>
      </c>
      <c r="D830" s="1">
        <f t="shared" si="140"/>
        <v>356</v>
      </c>
      <c r="E830" s="1">
        <v>0.04</v>
      </c>
      <c r="F830" s="1">
        <f t="shared" si="141"/>
        <v>14.24</v>
      </c>
    </row>
    <row r="831" spans="1:8" s="2" customFormat="1" ht="15" customHeight="1">
      <c r="A831" s="6" t="str">
        <f t="shared" si="137"/>
        <v>Via Local Direita -Estaca 972+10,00 A 974+05,00</v>
      </c>
      <c r="B831" s="1">
        <f t="shared" si="138"/>
        <v>35</v>
      </c>
      <c r="C831" s="1">
        <f t="shared" si="139"/>
        <v>7</v>
      </c>
      <c r="D831" s="1">
        <f t="shared" si="140"/>
        <v>245</v>
      </c>
      <c r="E831" s="1">
        <v>0.04</v>
      </c>
      <c r="F831" s="1">
        <f t="shared" si="141"/>
        <v>9.8000000000000007</v>
      </c>
    </row>
    <row r="832" spans="1:8" s="2" customFormat="1" ht="15" customHeight="1">
      <c r="A832" s="6" t="str">
        <f t="shared" si="137"/>
        <v>Via Local Direita -Estaca 974+05,00 A 977+10,00</v>
      </c>
      <c r="B832" s="1">
        <f t="shared" si="138"/>
        <v>65</v>
      </c>
      <c r="C832" s="1">
        <f t="shared" si="139"/>
        <v>8.15</v>
      </c>
      <c r="D832" s="1">
        <f t="shared" si="140"/>
        <v>529.75</v>
      </c>
      <c r="E832" s="1">
        <v>0.04</v>
      </c>
      <c r="F832" s="1">
        <f t="shared" si="141"/>
        <v>21.19</v>
      </c>
    </row>
    <row r="833" spans="1:8" s="2" customFormat="1" ht="15" customHeight="1">
      <c r="A833" s="6" t="str">
        <f t="shared" si="137"/>
        <v>Via Local Direita -Estaca 977+10,00 A 981+15,00</v>
      </c>
      <c r="B833" s="1">
        <f t="shared" si="138"/>
        <v>85</v>
      </c>
      <c r="C833" s="1">
        <f t="shared" si="139"/>
        <v>5.5</v>
      </c>
      <c r="D833" s="1">
        <f t="shared" si="140"/>
        <v>467.5</v>
      </c>
      <c r="E833" s="1">
        <v>0.04</v>
      </c>
      <c r="F833" s="1">
        <f t="shared" si="141"/>
        <v>18.7</v>
      </c>
    </row>
    <row r="834" spans="1:8" s="2" customFormat="1" ht="15" customHeight="1">
      <c r="A834" s="6" t="str">
        <f t="shared" si="137"/>
        <v>Via Local Direita -Estaca 981+15,00 A 982+15,00</v>
      </c>
      <c r="B834" s="1">
        <f t="shared" si="138"/>
        <v>20</v>
      </c>
      <c r="C834" s="1">
        <f t="shared" si="139"/>
        <v>11.5</v>
      </c>
      <c r="D834" s="1">
        <f t="shared" si="140"/>
        <v>230</v>
      </c>
      <c r="E834" s="1">
        <v>0.04</v>
      </c>
      <c r="F834" s="1">
        <f t="shared" si="141"/>
        <v>9.2000000000000011</v>
      </c>
    </row>
    <row r="835" spans="1:8" s="2" customFormat="1" ht="15" customHeight="1">
      <c r="A835" s="6" t="str">
        <f t="shared" si="137"/>
        <v>Via Local Direita -Estaca 982+15,00 A 986+00,00</v>
      </c>
      <c r="B835" s="1">
        <f t="shared" si="138"/>
        <v>65</v>
      </c>
      <c r="C835" s="1">
        <f t="shared" si="139"/>
        <v>5.5</v>
      </c>
      <c r="D835" s="1">
        <f t="shared" si="140"/>
        <v>357.5</v>
      </c>
      <c r="E835" s="1">
        <v>0.04</v>
      </c>
      <c r="F835" s="1">
        <f t="shared" si="141"/>
        <v>14.3</v>
      </c>
    </row>
    <row r="836" spans="1:8" s="2" customFormat="1" ht="15" customHeight="1">
      <c r="A836" s="6" t="str">
        <f t="shared" si="137"/>
        <v>Via Local Direita -Estaca 986+00,00 A 988+05,00</v>
      </c>
      <c r="B836" s="1">
        <f t="shared" si="138"/>
        <v>45</v>
      </c>
      <c r="C836" s="1">
        <f t="shared" si="139"/>
        <v>8.15</v>
      </c>
      <c r="D836" s="1">
        <f t="shared" si="140"/>
        <v>366.75</v>
      </c>
      <c r="E836" s="1">
        <v>0.04</v>
      </c>
      <c r="F836" s="1">
        <f t="shared" si="141"/>
        <v>14.67</v>
      </c>
    </row>
    <row r="837" spans="1:8" s="2" customFormat="1" ht="15" customHeight="1">
      <c r="A837" s="6" t="str">
        <f t="shared" si="137"/>
        <v>Via Local Direita -Estaca 988+05,00 A 993+10,00</v>
      </c>
      <c r="B837" s="1">
        <f t="shared" si="138"/>
        <v>105</v>
      </c>
      <c r="C837" s="1">
        <f t="shared" si="139"/>
        <v>7</v>
      </c>
      <c r="D837" s="1">
        <f t="shared" si="140"/>
        <v>735</v>
      </c>
      <c r="E837" s="1">
        <v>0.04</v>
      </c>
      <c r="F837" s="1">
        <f t="shared" si="141"/>
        <v>29.400000000000002</v>
      </c>
    </row>
    <row r="838" spans="1:8" s="2" customFormat="1" ht="15" customHeight="1">
      <c r="A838" s="6" t="str">
        <f t="shared" si="137"/>
        <v>Via Local Direita -Estaca 993+10,00 A 996+00,30</v>
      </c>
      <c r="B838" s="1">
        <f t="shared" si="138"/>
        <v>50.3</v>
      </c>
      <c r="C838" s="1">
        <f t="shared" si="139"/>
        <v>10.95</v>
      </c>
      <c r="D838" s="1">
        <f>C838*B838</f>
        <v>550.78499999999997</v>
      </c>
      <c r="E838" s="1">
        <v>0.04</v>
      </c>
      <c r="F838" s="1">
        <f>E838*D838</f>
        <v>22.031399999999998</v>
      </c>
    </row>
    <row r="839" spans="1:8" s="2" customFormat="1" ht="15" customHeight="1">
      <c r="A839" s="6" t="str">
        <f t="shared" si="137"/>
        <v>Ramo 100</v>
      </c>
      <c r="B839" s="1">
        <f t="shared" si="138"/>
        <v>420</v>
      </c>
      <c r="C839" s="1">
        <f t="shared" si="139"/>
        <v>11.4</v>
      </c>
      <c r="D839" s="1">
        <f>C839*B839</f>
        <v>4788</v>
      </c>
      <c r="E839" s="1">
        <v>0.04</v>
      </c>
      <c r="F839" s="1">
        <f>E839*D839</f>
        <v>191.52</v>
      </c>
    </row>
    <row r="840" spans="1:8" s="2" customFormat="1" ht="15" customHeight="1">
      <c r="A840" s="6" t="str">
        <f t="shared" si="137"/>
        <v>Ramo 500</v>
      </c>
      <c r="B840" s="1">
        <f t="shared" si="138"/>
        <v>385.3</v>
      </c>
      <c r="C840" s="1">
        <f t="shared" si="139"/>
        <v>8.5500000000000007</v>
      </c>
      <c r="D840" s="1">
        <f t="shared" si="140"/>
        <v>3294.3150000000005</v>
      </c>
      <c r="E840" s="1">
        <v>0.04</v>
      </c>
      <c r="F840" s="1">
        <f t="shared" si="141"/>
        <v>131.77260000000001</v>
      </c>
    </row>
    <row r="841" spans="1:8" s="2" customFormat="1" ht="15" customHeight="1">
      <c r="A841" s="54" t="s">
        <v>6</v>
      </c>
      <c r="B841" s="55"/>
      <c r="C841" s="55"/>
      <c r="D841" s="5">
        <f>SUM(D823:D840)</f>
        <v>20089.676500000001</v>
      </c>
      <c r="E841" s="23"/>
      <c r="F841" s="5">
        <f>SUM(F823:F840)</f>
        <v>803.58706000000006</v>
      </c>
      <c r="G841" s="8"/>
      <c r="H841" s="3"/>
    </row>
    <row r="842" spans="1:8" s="2" customFormat="1" ht="7.5" customHeight="1">
      <c r="A842" s="57"/>
      <c r="B842" s="57"/>
      <c r="C842" s="57"/>
      <c r="D842" s="57"/>
      <c r="E842" s="57"/>
      <c r="F842" s="57"/>
    </row>
    <row r="843" spans="1:8" s="2" customFormat="1" ht="20.100000000000001" customHeight="1">
      <c r="A843" s="45" t="s">
        <v>5</v>
      </c>
      <c r="B843" s="46"/>
      <c r="C843" s="46"/>
      <c r="D843" s="46"/>
      <c r="E843" s="46"/>
      <c r="F843" s="47"/>
    </row>
    <row r="844" spans="1:8" s="2" customFormat="1" ht="39.950000000000003" customHeight="1">
      <c r="A844" s="16" t="s">
        <v>13</v>
      </c>
      <c r="B844" s="7" t="s">
        <v>3</v>
      </c>
      <c r="C844" s="7" t="s">
        <v>4</v>
      </c>
      <c r="D844" s="7" t="s">
        <v>0</v>
      </c>
      <c r="E844" s="7" t="s">
        <v>1</v>
      </c>
      <c r="F844" s="7" t="s">
        <v>2</v>
      </c>
    </row>
    <row r="845" spans="1:8" s="2" customFormat="1" ht="15" customHeight="1">
      <c r="A845" s="6" t="str">
        <f>A823</f>
        <v>Via Local Direita -Estaca 895+14,63 A 912+18,00</v>
      </c>
      <c r="B845" s="1">
        <f t="shared" ref="B845:B862" si="142">D619</f>
        <v>343.37</v>
      </c>
      <c r="C845" s="1">
        <f t="shared" ref="C845:C862" si="143">D779</f>
        <v>8.4499999999999993</v>
      </c>
      <c r="D845" s="1">
        <f t="shared" ref="D845:D862" si="144">C845*B845</f>
        <v>2901.4764999999998</v>
      </c>
      <c r="E845" s="1">
        <v>0.05</v>
      </c>
      <c r="F845" s="1">
        <f>E845*D845</f>
        <v>145.073825</v>
      </c>
    </row>
    <row r="846" spans="1:8" s="2" customFormat="1" ht="15" customHeight="1">
      <c r="A846" s="6" t="str">
        <f t="shared" ref="A846:A861" si="145">A824</f>
        <v>Via Local Direita -Estaca 934+19,00 A 941+05,00</v>
      </c>
      <c r="B846" s="1">
        <f t="shared" si="142"/>
        <v>126</v>
      </c>
      <c r="C846" s="1">
        <f t="shared" si="143"/>
        <v>7.1</v>
      </c>
      <c r="D846" s="1">
        <f t="shared" si="144"/>
        <v>894.59999999999991</v>
      </c>
      <c r="E846" s="1">
        <v>0.05</v>
      </c>
      <c r="F846" s="1">
        <f t="shared" ref="F846:F862" si="146">E846*D846</f>
        <v>44.73</v>
      </c>
    </row>
    <row r="847" spans="1:8" s="2" customFormat="1" ht="15" customHeight="1">
      <c r="A847" s="6" t="str">
        <f t="shared" si="145"/>
        <v>Via Local Direita -Estaca 941+05,00 A 951+05,00</v>
      </c>
      <c r="B847" s="1">
        <f t="shared" si="142"/>
        <v>200</v>
      </c>
      <c r="C847" s="1">
        <f t="shared" si="143"/>
        <v>7</v>
      </c>
      <c r="D847" s="1">
        <f t="shared" si="144"/>
        <v>1400</v>
      </c>
      <c r="E847" s="1">
        <v>0.05</v>
      </c>
      <c r="F847" s="1">
        <f t="shared" si="146"/>
        <v>70</v>
      </c>
    </row>
    <row r="848" spans="1:8" s="2" customFormat="1" ht="15" customHeight="1">
      <c r="A848" s="6" t="str">
        <f t="shared" si="145"/>
        <v>Via Local Direita -Estaca 951+05,00 A 952+05,00</v>
      </c>
      <c r="B848" s="1">
        <f t="shared" si="142"/>
        <v>20</v>
      </c>
      <c r="C848" s="1">
        <f t="shared" si="143"/>
        <v>9.1999999999999993</v>
      </c>
      <c r="D848" s="1">
        <f t="shared" si="144"/>
        <v>184</v>
      </c>
      <c r="E848" s="1">
        <v>0.05</v>
      </c>
      <c r="F848" s="1">
        <f t="shared" si="146"/>
        <v>9.2000000000000011</v>
      </c>
    </row>
    <row r="849" spans="1:8" s="2" customFormat="1" ht="15" customHeight="1">
      <c r="A849" s="6" t="str">
        <f t="shared" si="145"/>
        <v>Via Local Direita -Estaca 952+05,00 A 957+15,00</v>
      </c>
      <c r="B849" s="1">
        <f t="shared" si="142"/>
        <v>110</v>
      </c>
      <c r="C849" s="1">
        <f t="shared" si="143"/>
        <v>7</v>
      </c>
      <c r="D849" s="1">
        <f t="shared" si="144"/>
        <v>770</v>
      </c>
      <c r="E849" s="1">
        <v>0.05</v>
      </c>
      <c r="F849" s="1">
        <f t="shared" si="146"/>
        <v>38.5</v>
      </c>
    </row>
    <row r="850" spans="1:8" s="2" customFormat="1" ht="15" customHeight="1">
      <c r="A850" s="6" t="str">
        <f t="shared" si="145"/>
        <v>Via Local Direita -Estaca 957+15,00 A 966+15,00</v>
      </c>
      <c r="B850" s="1">
        <f t="shared" si="142"/>
        <v>180</v>
      </c>
      <c r="C850" s="1">
        <f t="shared" si="143"/>
        <v>8.3000000000000007</v>
      </c>
      <c r="D850" s="1">
        <f t="shared" si="144"/>
        <v>1494.0000000000002</v>
      </c>
      <c r="E850" s="1">
        <v>0.05</v>
      </c>
      <c r="F850" s="1">
        <f t="shared" si="146"/>
        <v>74.700000000000017</v>
      </c>
    </row>
    <row r="851" spans="1:8" s="2" customFormat="1" ht="15" customHeight="1">
      <c r="A851" s="6" t="str">
        <f t="shared" si="145"/>
        <v>Via Local Direita -Estaca 966+15,00 A 970+10,00</v>
      </c>
      <c r="B851" s="1">
        <f t="shared" si="142"/>
        <v>75</v>
      </c>
      <c r="C851" s="1">
        <f t="shared" si="143"/>
        <v>7</v>
      </c>
      <c r="D851" s="1">
        <f t="shared" si="144"/>
        <v>525</v>
      </c>
      <c r="E851" s="1">
        <v>0.05</v>
      </c>
      <c r="F851" s="1">
        <f t="shared" si="146"/>
        <v>26.25</v>
      </c>
    </row>
    <row r="852" spans="1:8" s="2" customFormat="1" ht="15" customHeight="1">
      <c r="A852" s="6" t="str">
        <f t="shared" si="145"/>
        <v>Via Local Direita -Estaca 970+10,00 A 972+10,00</v>
      </c>
      <c r="B852" s="1">
        <f t="shared" si="142"/>
        <v>40</v>
      </c>
      <c r="C852" s="1">
        <f t="shared" si="143"/>
        <v>8.9</v>
      </c>
      <c r="D852" s="1">
        <f t="shared" si="144"/>
        <v>356</v>
      </c>
      <c r="E852" s="1">
        <v>0.05</v>
      </c>
      <c r="F852" s="1">
        <f t="shared" si="146"/>
        <v>17.8</v>
      </c>
    </row>
    <row r="853" spans="1:8" s="2" customFormat="1" ht="15" customHeight="1">
      <c r="A853" s="6" t="str">
        <f t="shared" si="145"/>
        <v>Via Local Direita -Estaca 972+10,00 A 974+05,00</v>
      </c>
      <c r="B853" s="1">
        <f t="shared" si="142"/>
        <v>35</v>
      </c>
      <c r="C853" s="1">
        <f t="shared" si="143"/>
        <v>7</v>
      </c>
      <c r="D853" s="1">
        <f t="shared" si="144"/>
        <v>245</v>
      </c>
      <c r="E853" s="1">
        <v>0.05</v>
      </c>
      <c r="F853" s="1">
        <f t="shared" si="146"/>
        <v>12.25</v>
      </c>
    </row>
    <row r="854" spans="1:8" s="2" customFormat="1" ht="15" customHeight="1">
      <c r="A854" s="6" t="str">
        <f t="shared" si="145"/>
        <v>Via Local Direita -Estaca 974+05,00 A 977+10,00</v>
      </c>
      <c r="B854" s="1">
        <f t="shared" si="142"/>
        <v>65</v>
      </c>
      <c r="C854" s="1">
        <f t="shared" si="143"/>
        <v>8.15</v>
      </c>
      <c r="D854" s="1">
        <f t="shared" si="144"/>
        <v>529.75</v>
      </c>
      <c r="E854" s="1">
        <v>0.05</v>
      </c>
      <c r="F854" s="1">
        <f t="shared" si="146"/>
        <v>26.487500000000001</v>
      </c>
    </row>
    <row r="855" spans="1:8" s="2" customFormat="1" ht="15" customHeight="1">
      <c r="A855" s="6" t="str">
        <f t="shared" si="145"/>
        <v>Via Local Direita -Estaca 977+10,00 A 981+15,00</v>
      </c>
      <c r="B855" s="1">
        <f t="shared" si="142"/>
        <v>85</v>
      </c>
      <c r="C855" s="1">
        <f t="shared" si="143"/>
        <v>5.5</v>
      </c>
      <c r="D855" s="1">
        <f t="shared" si="144"/>
        <v>467.5</v>
      </c>
      <c r="E855" s="1">
        <v>0.05</v>
      </c>
      <c r="F855" s="1">
        <f t="shared" si="146"/>
        <v>23.375</v>
      </c>
    </row>
    <row r="856" spans="1:8" s="2" customFormat="1" ht="15" customHeight="1">
      <c r="A856" s="6" t="str">
        <f t="shared" si="145"/>
        <v>Via Local Direita -Estaca 981+15,00 A 982+15,00</v>
      </c>
      <c r="B856" s="1">
        <f t="shared" si="142"/>
        <v>20</v>
      </c>
      <c r="C856" s="1">
        <f t="shared" si="143"/>
        <v>11.5</v>
      </c>
      <c r="D856" s="1">
        <f t="shared" si="144"/>
        <v>230</v>
      </c>
      <c r="E856" s="1">
        <v>0.05</v>
      </c>
      <c r="F856" s="1">
        <f t="shared" si="146"/>
        <v>11.5</v>
      </c>
    </row>
    <row r="857" spans="1:8" s="2" customFormat="1" ht="15" customHeight="1">
      <c r="A857" s="6" t="str">
        <f t="shared" si="145"/>
        <v>Via Local Direita -Estaca 982+15,00 A 986+00,00</v>
      </c>
      <c r="B857" s="1">
        <f t="shared" si="142"/>
        <v>65</v>
      </c>
      <c r="C857" s="1">
        <f t="shared" si="143"/>
        <v>5.5</v>
      </c>
      <c r="D857" s="1">
        <f t="shared" si="144"/>
        <v>357.5</v>
      </c>
      <c r="E857" s="1">
        <v>0.05</v>
      </c>
      <c r="F857" s="1">
        <f t="shared" si="146"/>
        <v>17.875</v>
      </c>
    </row>
    <row r="858" spans="1:8" s="2" customFormat="1" ht="15" customHeight="1">
      <c r="A858" s="6" t="str">
        <f t="shared" si="145"/>
        <v>Via Local Direita -Estaca 986+00,00 A 988+05,00</v>
      </c>
      <c r="B858" s="1">
        <f t="shared" si="142"/>
        <v>45</v>
      </c>
      <c r="C858" s="1">
        <f t="shared" si="143"/>
        <v>8.15</v>
      </c>
      <c r="D858" s="1">
        <f t="shared" si="144"/>
        <v>366.75</v>
      </c>
      <c r="E858" s="1">
        <v>0.05</v>
      </c>
      <c r="F858" s="1">
        <f t="shared" si="146"/>
        <v>18.337500000000002</v>
      </c>
    </row>
    <row r="859" spans="1:8" s="2" customFormat="1" ht="15" customHeight="1">
      <c r="A859" s="6" t="str">
        <f t="shared" si="145"/>
        <v>Via Local Direita -Estaca 988+05,00 A 993+10,00</v>
      </c>
      <c r="B859" s="1">
        <f t="shared" si="142"/>
        <v>105</v>
      </c>
      <c r="C859" s="1">
        <f t="shared" si="143"/>
        <v>7</v>
      </c>
      <c r="D859" s="1">
        <f t="shared" si="144"/>
        <v>735</v>
      </c>
      <c r="E859" s="1">
        <v>0.05</v>
      </c>
      <c r="F859" s="1">
        <f t="shared" si="146"/>
        <v>36.75</v>
      </c>
    </row>
    <row r="860" spans="1:8" s="2" customFormat="1" ht="15" customHeight="1">
      <c r="A860" s="6" t="str">
        <f t="shared" si="145"/>
        <v>Via Local Direita -Estaca 993+10,00 A 996+00,30</v>
      </c>
      <c r="B860" s="1">
        <f t="shared" si="142"/>
        <v>50.3</v>
      </c>
      <c r="C860" s="1">
        <f t="shared" si="143"/>
        <v>10.95</v>
      </c>
      <c r="D860" s="1">
        <f>C860*B860</f>
        <v>550.78499999999997</v>
      </c>
      <c r="E860" s="1">
        <v>0.05</v>
      </c>
      <c r="F860" s="1">
        <f>E860*D860</f>
        <v>27.539249999999999</v>
      </c>
    </row>
    <row r="861" spans="1:8" s="2" customFormat="1" ht="15" customHeight="1">
      <c r="A861" s="6" t="str">
        <f t="shared" si="145"/>
        <v>Ramo 100</v>
      </c>
      <c r="B861" s="1">
        <f t="shared" si="142"/>
        <v>420</v>
      </c>
      <c r="C861" s="1">
        <f t="shared" si="143"/>
        <v>11.4</v>
      </c>
      <c r="D861" s="1">
        <f>C861*B861</f>
        <v>4788</v>
      </c>
      <c r="E861" s="1">
        <v>0.05</v>
      </c>
      <c r="F861" s="1">
        <f>E861*D861</f>
        <v>239.4</v>
      </c>
    </row>
    <row r="862" spans="1:8" s="2" customFormat="1" ht="15" customHeight="1">
      <c r="A862" s="6" t="str">
        <f>A840</f>
        <v>Ramo 500</v>
      </c>
      <c r="B862" s="1">
        <f t="shared" si="142"/>
        <v>385.3</v>
      </c>
      <c r="C862" s="1">
        <f t="shared" si="143"/>
        <v>8.5500000000000007</v>
      </c>
      <c r="D862" s="1">
        <f t="shared" si="144"/>
        <v>3294.3150000000005</v>
      </c>
      <c r="E862" s="1">
        <v>0.05</v>
      </c>
      <c r="F862" s="1">
        <f t="shared" si="146"/>
        <v>164.71575000000004</v>
      </c>
    </row>
    <row r="863" spans="1:8" s="2" customFormat="1" ht="15" customHeight="1">
      <c r="A863" s="54" t="s">
        <v>6</v>
      </c>
      <c r="B863" s="55"/>
      <c r="C863" s="55"/>
      <c r="D863" s="5">
        <f>SUM(D845:D862)</f>
        <v>20089.676500000001</v>
      </c>
      <c r="E863" s="23"/>
      <c r="F863" s="5">
        <f>SUM(F845:F862)</f>
        <v>1004.483825</v>
      </c>
      <c r="G863" s="8"/>
      <c r="H863" s="3"/>
    </row>
    <row r="864" spans="1:8" s="2" customFormat="1" ht="7.5" customHeight="1">
      <c r="A864" s="57"/>
      <c r="B864" s="57"/>
      <c r="C864" s="57"/>
      <c r="D864" s="57"/>
      <c r="E864" s="57"/>
      <c r="F864" s="57"/>
    </row>
    <row r="865" spans="1:7" s="2" customFormat="1" ht="20.100000000000001" customHeight="1">
      <c r="A865" s="45" t="s">
        <v>30</v>
      </c>
      <c r="B865" s="46"/>
      <c r="C865" s="46"/>
      <c r="D865" s="46"/>
      <c r="E865" s="46"/>
      <c r="F865" s="47"/>
    </row>
    <row r="866" spans="1:7" s="2" customFormat="1" ht="24.95" customHeight="1">
      <c r="A866" s="48" t="s">
        <v>13</v>
      </c>
      <c r="B866" s="49"/>
      <c r="C866" s="49"/>
      <c r="D866" s="49"/>
      <c r="E866" s="50"/>
      <c r="F866" s="7" t="s">
        <v>10</v>
      </c>
    </row>
    <row r="867" spans="1:7" s="2" customFormat="1" ht="15" customHeight="1">
      <c r="A867" s="58" t="s">
        <v>41</v>
      </c>
      <c r="B867" s="59"/>
      <c r="C867" s="59"/>
      <c r="D867" s="59"/>
      <c r="E867" s="60"/>
      <c r="F867" s="13">
        <v>2410</v>
      </c>
    </row>
    <row r="868" spans="1:7" s="2" customFormat="1" ht="15" customHeight="1">
      <c r="A868" s="63" t="s">
        <v>9</v>
      </c>
      <c r="B868" s="64"/>
      <c r="C868" s="64"/>
      <c r="D868" s="64"/>
      <c r="E868" s="65"/>
      <c r="F868" s="5">
        <f>F867</f>
        <v>2410</v>
      </c>
      <c r="G868" s="9"/>
    </row>
    <row r="869" spans="1:7" s="2" customFormat="1" ht="15" customHeight="1">
      <c r="A869" s="63" t="s">
        <v>11</v>
      </c>
      <c r="B869" s="64"/>
      <c r="C869" s="64"/>
      <c r="D869" s="64"/>
      <c r="E869" s="65"/>
      <c r="F869" s="5">
        <f>SUM(F868:F868)/2</f>
        <v>1205</v>
      </c>
      <c r="G869" s="9"/>
    </row>
    <row r="870" spans="1:7" s="2" customFormat="1" ht="15" customHeight="1">
      <c r="A870" s="63" t="s">
        <v>12</v>
      </c>
      <c r="B870" s="64"/>
      <c r="C870" s="64"/>
      <c r="D870" s="64"/>
      <c r="E870" s="65"/>
      <c r="F870" s="5">
        <f>SUM(F869:F869)</f>
        <v>1205</v>
      </c>
      <c r="G870" s="9"/>
    </row>
    <row r="871" spans="1:7" s="2" customFormat="1" ht="7.5" customHeight="1">
      <c r="A871" s="57"/>
      <c r="B871" s="57"/>
      <c r="C871" s="57"/>
      <c r="D871" s="57"/>
      <c r="E871" s="57"/>
      <c r="F871" s="57"/>
    </row>
    <row r="872" spans="1:7" s="2" customFormat="1" ht="20.100000000000001" customHeight="1">
      <c r="A872" s="45" t="s">
        <v>34</v>
      </c>
      <c r="B872" s="46"/>
      <c r="C872" s="46"/>
      <c r="D872" s="46"/>
      <c r="E872" s="46"/>
      <c r="F872" s="47"/>
    </row>
    <row r="873" spans="1:7" s="2" customFormat="1" ht="24.95" customHeight="1">
      <c r="A873" s="48" t="s">
        <v>13</v>
      </c>
      <c r="B873" s="49"/>
      <c r="C873" s="49"/>
      <c r="D873" s="49"/>
      <c r="E873" s="50"/>
      <c r="F873" s="7" t="s">
        <v>10</v>
      </c>
    </row>
    <row r="874" spans="1:7" s="2" customFormat="1" ht="15" customHeight="1">
      <c r="A874" s="58" t="s">
        <v>41</v>
      </c>
      <c r="B874" s="59"/>
      <c r="C874" s="59"/>
      <c r="D874" s="59"/>
      <c r="E874" s="60"/>
      <c r="F874" s="13">
        <v>1990</v>
      </c>
    </row>
    <row r="875" spans="1:7" s="2" customFormat="1" ht="15" customHeight="1">
      <c r="A875" s="63" t="s">
        <v>9</v>
      </c>
      <c r="B875" s="64"/>
      <c r="C875" s="64"/>
      <c r="D875" s="64"/>
      <c r="E875" s="65"/>
      <c r="F875" s="5">
        <f>F874</f>
        <v>1990</v>
      </c>
      <c r="G875" s="9"/>
    </row>
    <row r="876" spans="1:7" s="2" customFormat="1" ht="15" customHeight="1">
      <c r="A876" s="63" t="s">
        <v>11</v>
      </c>
      <c r="B876" s="64"/>
      <c r="C876" s="64"/>
      <c r="D876" s="64"/>
      <c r="E876" s="65"/>
      <c r="F876" s="5">
        <f>SUM(F875:F875)/2</f>
        <v>995</v>
      </c>
      <c r="G876" s="9"/>
    </row>
    <row r="877" spans="1:7" s="2" customFormat="1" ht="15" customHeight="1">
      <c r="A877" s="63" t="s">
        <v>12</v>
      </c>
      <c r="B877" s="64"/>
      <c r="C877" s="64"/>
      <c r="D877" s="64"/>
      <c r="E877" s="65"/>
      <c r="F877" s="5">
        <f>SUM(F876:F876)</f>
        <v>995</v>
      </c>
      <c r="G877" s="9"/>
    </row>
    <row r="878" spans="1:7" ht="7.5" customHeight="1">
      <c r="A878" s="57"/>
      <c r="B878" s="57"/>
      <c r="C878" s="57"/>
      <c r="D878" s="57"/>
      <c r="E878" s="57"/>
      <c r="F878" s="57"/>
    </row>
    <row r="879" spans="1:7" s="2" customFormat="1" ht="17.100000000000001" customHeight="1">
      <c r="A879" s="61" t="s">
        <v>35</v>
      </c>
      <c r="B879" s="61"/>
      <c r="C879" s="61"/>
      <c r="D879" s="61"/>
      <c r="E879" s="61"/>
      <c r="F879" s="62"/>
    </row>
    <row r="880" spans="1:7" ht="7.5" customHeight="1"/>
    <row r="881" spans="1:6" s="2" customFormat="1" ht="20.100000000000001" customHeight="1">
      <c r="A881" s="45" t="s">
        <v>20</v>
      </c>
      <c r="B881" s="46"/>
      <c r="C881" s="46"/>
      <c r="D881" s="46"/>
      <c r="E881" s="46"/>
      <c r="F881" s="47"/>
    </row>
    <row r="882" spans="1:6" s="2" customFormat="1" ht="37.5" customHeight="1">
      <c r="A882" s="48" t="s">
        <v>13</v>
      </c>
      <c r="B882" s="49"/>
      <c r="C882" s="50"/>
      <c r="D882" s="7" t="s">
        <v>3</v>
      </c>
      <c r="E882" s="7" t="s">
        <v>4</v>
      </c>
      <c r="F882" s="7" t="s">
        <v>0</v>
      </c>
    </row>
    <row r="883" spans="1:6" s="2" customFormat="1" ht="15" customHeight="1">
      <c r="A883" s="69" t="s">
        <v>120</v>
      </c>
      <c r="B883" s="70"/>
      <c r="C883" s="71"/>
      <c r="D883" s="10">
        <v>305.72000000000003</v>
      </c>
      <c r="E883" s="10">
        <v>8</v>
      </c>
      <c r="F883" s="1">
        <f t="shared" ref="F883:F894" si="147">D883*E883</f>
        <v>2445.7600000000002</v>
      </c>
    </row>
    <row r="884" spans="1:6" s="2" customFormat="1" ht="15" customHeight="1">
      <c r="A884" s="69" t="s">
        <v>122</v>
      </c>
      <c r="B884" s="70"/>
      <c r="C884" s="71"/>
      <c r="D884" s="10">
        <v>30.84</v>
      </c>
      <c r="E884" s="10">
        <v>12.2</v>
      </c>
      <c r="F884" s="1">
        <f t="shared" si="147"/>
        <v>376.24799999999999</v>
      </c>
    </row>
    <row r="885" spans="1:6" s="2" customFormat="1" ht="15" customHeight="1">
      <c r="A885" s="69" t="s">
        <v>121</v>
      </c>
      <c r="B885" s="70"/>
      <c r="C885" s="71"/>
      <c r="D885" s="10">
        <v>120</v>
      </c>
      <c r="E885" s="10">
        <v>9.4499999999999993</v>
      </c>
      <c r="F885" s="1">
        <f t="shared" si="147"/>
        <v>1134</v>
      </c>
    </row>
    <row r="886" spans="1:6" s="2" customFormat="1" ht="15" customHeight="1">
      <c r="A886" s="69" t="s">
        <v>123</v>
      </c>
      <c r="B886" s="70"/>
      <c r="C886" s="71"/>
      <c r="D886" s="10">
        <v>520</v>
      </c>
      <c r="E886" s="10">
        <v>9.25</v>
      </c>
      <c r="F886" s="1">
        <f t="shared" si="147"/>
        <v>4810</v>
      </c>
    </row>
    <row r="887" spans="1:6" s="2" customFormat="1" ht="15" customHeight="1">
      <c r="A887" s="69" t="s">
        <v>124</v>
      </c>
      <c r="B887" s="70"/>
      <c r="C887" s="71"/>
      <c r="D887" s="10">
        <v>180</v>
      </c>
      <c r="E887" s="10">
        <v>7.9</v>
      </c>
      <c r="F887" s="1">
        <f t="shared" si="147"/>
        <v>1422</v>
      </c>
    </row>
    <row r="888" spans="1:6" s="2" customFormat="1" ht="15" customHeight="1">
      <c r="A888" s="69" t="s">
        <v>125</v>
      </c>
      <c r="B888" s="70"/>
      <c r="C888" s="71"/>
      <c r="D888" s="10">
        <v>140</v>
      </c>
      <c r="E888" s="10">
        <v>8.5</v>
      </c>
      <c r="F888" s="1">
        <f t="shared" si="147"/>
        <v>1190</v>
      </c>
    </row>
    <row r="889" spans="1:6" s="2" customFormat="1" ht="15" customHeight="1">
      <c r="A889" s="69" t="s">
        <v>126</v>
      </c>
      <c r="B889" s="70"/>
      <c r="C889" s="71"/>
      <c r="D889" s="10">
        <v>290</v>
      </c>
      <c r="E889" s="10">
        <v>8.25</v>
      </c>
      <c r="F889" s="1">
        <f t="shared" si="147"/>
        <v>2392.5</v>
      </c>
    </row>
    <row r="890" spans="1:6" s="2" customFormat="1" ht="15" customHeight="1">
      <c r="A890" s="69" t="s">
        <v>127</v>
      </c>
      <c r="B890" s="70"/>
      <c r="C890" s="71"/>
      <c r="D890" s="10">
        <v>190</v>
      </c>
      <c r="E890" s="10">
        <v>6.5</v>
      </c>
      <c r="F890" s="1">
        <f t="shared" si="147"/>
        <v>1235</v>
      </c>
    </row>
    <row r="891" spans="1:6" s="2" customFormat="1" ht="15" customHeight="1">
      <c r="A891" s="69" t="s">
        <v>128</v>
      </c>
      <c r="B891" s="70"/>
      <c r="C891" s="71"/>
      <c r="D891" s="10">
        <v>134.61000000000001</v>
      </c>
      <c r="E891" s="10">
        <v>10.7</v>
      </c>
      <c r="F891" s="1">
        <f t="shared" si="147"/>
        <v>1440.327</v>
      </c>
    </row>
    <row r="892" spans="1:6" s="2" customFormat="1" ht="15" customHeight="1">
      <c r="A892" s="69" t="s">
        <v>129</v>
      </c>
      <c r="B892" s="70"/>
      <c r="C892" s="71"/>
      <c r="D892" s="10">
        <v>139</v>
      </c>
      <c r="E892" s="10">
        <v>11.65</v>
      </c>
      <c r="F892" s="1">
        <f t="shared" si="147"/>
        <v>1619.3500000000001</v>
      </c>
    </row>
    <row r="893" spans="1:6" s="2" customFormat="1" ht="15" customHeight="1">
      <c r="A893" s="69" t="s">
        <v>130</v>
      </c>
      <c r="B893" s="70"/>
      <c r="C893" s="71"/>
      <c r="D893" s="10">
        <v>163</v>
      </c>
      <c r="E893" s="10">
        <v>8</v>
      </c>
      <c r="F893" s="1">
        <f t="shared" si="147"/>
        <v>1304</v>
      </c>
    </row>
    <row r="894" spans="1:6" s="2" customFormat="1" ht="15" customHeight="1">
      <c r="A894" s="69" t="s">
        <v>131</v>
      </c>
      <c r="B894" s="70"/>
      <c r="C894" s="71"/>
      <c r="D894" s="10">
        <v>340</v>
      </c>
      <c r="E894" s="10">
        <v>9.75</v>
      </c>
      <c r="F894" s="1">
        <f t="shared" si="147"/>
        <v>3315</v>
      </c>
    </row>
    <row r="895" spans="1:6" s="2" customFormat="1" ht="15" customHeight="1">
      <c r="A895" s="66" t="s">
        <v>6</v>
      </c>
      <c r="B895" s="67"/>
      <c r="C895" s="67"/>
      <c r="D895" s="67"/>
      <c r="E895" s="68"/>
      <c r="F895" s="11">
        <f>SUM(F883:F894)</f>
        <v>22684.184999999998</v>
      </c>
    </row>
    <row r="896" spans="1:6" ht="7.5" customHeight="1"/>
    <row r="897" spans="1:6" s="2" customFormat="1" ht="20.100000000000001" customHeight="1">
      <c r="A897" s="45" t="s">
        <v>23</v>
      </c>
      <c r="B897" s="46"/>
      <c r="C897" s="46"/>
      <c r="D897" s="46"/>
      <c r="E897" s="46"/>
      <c r="F897" s="47"/>
    </row>
    <row r="898" spans="1:6" s="2" customFormat="1" ht="39.950000000000003" customHeight="1">
      <c r="A898" s="16" t="s">
        <v>13</v>
      </c>
      <c r="B898" s="7" t="s">
        <v>3</v>
      </c>
      <c r="C898" s="7" t="s">
        <v>4</v>
      </c>
      <c r="D898" s="7" t="s">
        <v>0</v>
      </c>
      <c r="E898" s="7" t="s">
        <v>1</v>
      </c>
      <c r="F898" s="7" t="s">
        <v>2</v>
      </c>
    </row>
    <row r="899" spans="1:6" s="2" customFormat="1" ht="15" customHeight="1">
      <c r="A899" s="6" t="str">
        <f t="shared" ref="A899:A910" si="148">A883</f>
        <v>Via Local Esquerda -Estaca 895+19,28 A 911+05,00</v>
      </c>
      <c r="B899" s="1">
        <f t="shared" ref="B899:B910" si="149">D883</f>
        <v>305.72000000000003</v>
      </c>
      <c r="C899" s="1">
        <f t="shared" ref="C899:C910" si="150">E883</f>
        <v>8</v>
      </c>
      <c r="D899" s="4">
        <f>C899*B899</f>
        <v>2445.7600000000002</v>
      </c>
      <c r="E899" s="1">
        <v>0.5</v>
      </c>
      <c r="F899" s="1">
        <f>D899*E899</f>
        <v>1222.8800000000001</v>
      </c>
    </row>
    <row r="900" spans="1:6" s="2" customFormat="1" ht="15" customHeight="1">
      <c r="A900" s="6" t="str">
        <f t="shared" si="148"/>
        <v>Via Local Esquerda -Estaca 911+05,00 A 912+15,84</v>
      </c>
      <c r="B900" s="1">
        <f t="shared" si="149"/>
        <v>30.84</v>
      </c>
      <c r="C900" s="1">
        <f t="shared" si="150"/>
        <v>12.2</v>
      </c>
      <c r="D900" s="4">
        <f t="shared" ref="D900:D910" si="151">C900*B900</f>
        <v>376.24799999999999</v>
      </c>
      <c r="E900" s="1">
        <v>0.5</v>
      </c>
      <c r="F900" s="1">
        <f t="shared" ref="F900:F910" si="152">D900*E900</f>
        <v>188.124</v>
      </c>
    </row>
    <row r="901" spans="1:6" s="2" customFormat="1" ht="15" customHeight="1">
      <c r="A901" s="6" t="str">
        <f t="shared" si="148"/>
        <v>Via Local Esquerda -Estaca 922+00,00 A 928+00,00</v>
      </c>
      <c r="B901" s="1">
        <f t="shared" si="149"/>
        <v>120</v>
      </c>
      <c r="C901" s="1">
        <f t="shared" si="150"/>
        <v>9.4499999999999993</v>
      </c>
      <c r="D901" s="4">
        <f t="shared" si="151"/>
        <v>1134</v>
      </c>
      <c r="E901" s="1">
        <v>0.5</v>
      </c>
      <c r="F901" s="1">
        <f t="shared" si="152"/>
        <v>567</v>
      </c>
    </row>
    <row r="902" spans="1:6" s="2" customFormat="1" ht="15" customHeight="1">
      <c r="A902" s="6" t="str">
        <f t="shared" si="148"/>
        <v>Via Local Esquerda -Estaca 928+00,00 A 954+00,00</v>
      </c>
      <c r="B902" s="1">
        <f t="shared" si="149"/>
        <v>520</v>
      </c>
      <c r="C902" s="1">
        <f t="shared" si="150"/>
        <v>9.25</v>
      </c>
      <c r="D902" s="4">
        <f t="shared" si="151"/>
        <v>4810</v>
      </c>
      <c r="E902" s="1">
        <v>0.5</v>
      </c>
      <c r="F902" s="1">
        <f t="shared" si="152"/>
        <v>2405</v>
      </c>
    </row>
    <row r="903" spans="1:6" s="2" customFormat="1" ht="15" customHeight="1">
      <c r="A903" s="6" t="str">
        <f t="shared" si="148"/>
        <v>Via Local Esquerda -Estaca 954+00,00 A 963+00,00</v>
      </c>
      <c r="B903" s="1">
        <f t="shared" si="149"/>
        <v>180</v>
      </c>
      <c r="C903" s="1">
        <f t="shared" si="150"/>
        <v>7.9</v>
      </c>
      <c r="D903" s="4">
        <f t="shared" si="151"/>
        <v>1422</v>
      </c>
      <c r="E903" s="1">
        <v>0.5</v>
      </c>
      <c r="F903" s="1">
        <f t="shared" si="152"/>
        <v>711</v>
      </c>
    </row>
    <row r="904" spans="1:6" s="2" customFormat="1" ht="15" customHeight="1">
      <c r="A904" s="6" t="str">
        <f t="shared" si="148"/>
        <v>Via Local Esquerda -Estaca 963+00,00 A 970+00,00</v>
      </c>
      <c r="B904" s="1">
        <f t="shared" si="149"/>
        <v>140</v>
      </c>
      <c r="C904" s="1">
        <f t="shared" si="150"/>
        <v>8.5</v>
      </c>
      <c r="D904" s="4">
        <f t="shared" si="151"/>
        <v>1190</v>
      </c>
      <c r="E904" s="1">
        <v>0.5</v>
      </c>
      <c r="F904" s="1">
        <f t="shared" si="152"/>
        <v>595</v>
      </c>
    </row>
    <row r="905" spans="1:6" s="2" customFormat="1" ht="15" customHeight="1">
      <c r="A905" s="6" t="str">
        <f t="shared" si="148"/>
        <v>Via Local Esquerda -Estaca 970+00,00 A 984+10,00</v>
      </c>
      <c r="B905" s="1">
        <f t="shared" si="149"/>
        <v>290</v>
      </c>
      <c r="C905" s="1">
        <f t="shared" si="150"/>
        <v>8.25</v>
      </c>
      <c r="D905" s="4">
        <f t="shared" si="151"/>
        <v>2392.5</v>
      </c>
      <c r="E905" s="1">
        <v>0.5</v>
      </c>
      <c r="F905" s="1">
        <f t="shared" si="152"/>
        <v>1196.25</v>
      </c>
    </row>
    <row r="906" spans="1:6" s="2" customFormat="1" ht="15" customHeight="1">
      <c r="A906" s="6" t="str">
        <f t="shared" si="148"/>
        <v>Via Local Esquerda -Estaca 984+10,00 A 994+00,00</v>
      </c>
      <c r="B906" s="1">
        <f t="shared" si="149"/>
        <v>190</v>
      </c>
      <c r="C906" s="1">
        <f t="shared" si="150"/>
        <v>6.5</v>
      </c>
      <c r="D906" s="4">
        <f t="shared" si="151"/>
        <v>1235</v>
      </c>
      <c r="E906" s="1">
        <v>0.5</v>
      </c>
      <c r="F906" s="1">
        <f t="shared" si="152"/>
        <v>617.5</v>
      </c>
    </row>
    <row r="907" spans="1:6" s="2" customFormat="1" ht="15" customHeight="1">
      <c r="A907" s="6" t="str">
        <f t="shared" si="148"/>
        <v>Via Local Esquerda -Estaca 994+00,00 A 1000+14,61</v>
      </c>
      <c r="B907" s="1">
        <f t="shared" si="149"/>
        <v>134.61000000000001</v>
      </c>
      <c r="C907" s="1">
        <f t="shared" si="150"/>
        <v>10.7</v>
      </c>
      <c r="D907" s="4">
        <f t="shared" si="151"/>
        <v>1440.327</v>
      </c>
      <c r="E907" s="1">
        <v>0.5</v>
      </c>
      <c r="F907" s="1">
        <f t="shared" si="152"/>
        <v>720.1635</v>
      </c>
    </row>
    <row r="908" spans="1:6" s="2" customFormat="1" ht="15" customHeight="1">
      <c r="A908" s="6" t="str">
        <f t="shared" si="148"/>
        <v>Ramo 700</v>
      </c>
      <c r="B908" s="1">
        <f t="shared" si="149"/>
        <v>139</v>
      </c>
      <c r="C908" s="1">
        <f t="shared" si="150"/>
        <v>11.65</v>
      </c>
      <c r="D908" s="4">
        <f t="shared" si="151"/>
        <v>1619.3500000000001</v>
      </c>
      <c r="E908" s="1">
        <v>0.5</v>
      </c>
      <c r="F908" s="1">
        <f t="shared" si="152"/>
        <v>809.67500000000007</v>
      </c>
    </row>
    <row r="909" spans="1:6" s="2" customFormat="1" ht="15" customHeight="1">
      <c r="A909" s="6" t="str">
        <f t="shared" si="148"/>
        <v>Ramo 600</v>
      </c>
      <c r="B909" s="1">
        <f t="shared" si="149"/>
        <v>163</v>
      </c>
      <c r="C909" s="1">
        <f t="shared" si="150"/>
        <v>8</v>
      </c>
      <c r="D909" s="4">
        <f t="shared" si="151"/>
        <v>1304</v>
      </c>
      <c r="E909" s="1">
        <v>0.5</v>
      </c>
      <c r="F909" s="1">
        <f t="shared" si="152"/>
        <v>652</v>
      </c>
    </row>
    <row r="910" spans="1:6" s="2" customFormat="1" ht="15" customHeight="1">
      <c r="A910" s="6" t="str">
        <f t="shared" si="148"/>
        <v>Ramo 400</v>
      </c>
      <c r="B910" s="1">
        <f t="shared" si="149"/>
        <v>340</v>
      </c>
      <c r="C910" s="1">
        <f t="shared" si="150"/>
        <v>9.75</v>
      </c>
      <c r="D910" s="4">
        <f t="shared" si="151"/>
        <v>3315</v>
      </c>
      <c r="E910" s="1">
        <v>0.5</v>
      </c>
      <c r="F910" s="1">
        <f t="shared" si="152"/>
        <v>1657.5</v>
      </c>
    </row>
    <row r="911" spans="1:6" s="2" customFormat="1" ht="15" customHeight="1">
      <c r="A911" s="66" t="s">
        <v>6</v>
      </c>
      <c r="B911" s="67"/>
      <c r="C911" s="67"/>
      <c r="D911" s="67"/>
      <c r="E911" s="68"/>
      <c r="F911" s="11">
        <f>SUM(F899:F910)</f>
        <v>11342.092499999999</v>
      </c>
    </row>
    <row r="912" spans="1:6" s="2" customFormat="1" ht="15" customHeight="1">
      <c r="A912" s="66" t="s">
        <v>168</v>
      </c>
      <c r="B912" s="67"/>
      <c r="C912" s="67"/>
      <c r="D912" s="67"/>
      <c r="E912" s="68"/>
      <c r="F912" s="11">
        <f>F911*0.7</f>
        <v>7939.4647499999983</v>
      </c>
    </row>
    <row r="913" spans="1:6" s="2" customFormat="1" ht="15" customHeight="1">
      <c r="A913" s="66" t="s">
        <v>169</v>
      </c>
      <c r="B913" s="67"/>
      <c r="C913" s="67"/>
      <c r="D913" s="67"/>
      <c r="E913" s="68"/>
      <c r="F913" s="11">
        <f>F911*0.3</f>
        <v>3402.6277499999997</v>
      </c>
    </row>
    <row r="914" spans="1:6" ht="7.5" customHeight="1"/>
    <row r="915" spans="1:6" s="2" customFormat="1" ht="20.100000000000001" customHeight="1">
      <c r="A915" s="45" t="s">
        <v>24</v>
      </c>
      <c r="B915" s="46"/>
      <c r="C915" s="46"/>
      <c r="D915" s="46"/>
      <c r="E915" s="46"/>
      <c r="F915" s="47"/>
    </row>
    <row r="916" spans="1:6" s="2" customFormat="1" ht="39.950000000000003" customHeight="1">
      <c r="A916" s="16" t="s">
        <v>13</v>
      </c>
      <c r="B916" s="7" t="s">
        <v>3</v>
      </c>
      <c r="C916" s="7" t="s">
        <v>4</v>
      </c>
      <c r="D916" s="7" t="s">
        <v>0</v>
      </c>
      <c r="E916" s="7" t="s">
        <v>1</v>
      </c>
      <c r="F916" s="7" t="s">
        <v>2</v>
      </c>
    </row>
    <row r="917" spans="1:6" s="2" customFormat="1" ht="15" customHeight="1">
      <c r="A917" s="6" t="str">
        <f t="shared" ref="A917:A928" si="153">A883</f>
        <v>Via Local Esquerda -Estaca 895+19,28 A 911+05,00</v>
      </c>
      <c r="B917" s="1">
        <f t="shared" ref="B917:B928" si="154">D883</f>
        <v>305.72000000000003</v>
      </c>
      <c r="C917" s="1">
        <f t="shared" ref="C917:C928" si="155">E883</f>
        <v>8</v>
      </c>
      <c r="D917" s="4">
        <f>C917*B917</f>
        <v>2445.7600000000002</v>
      </c>
      <c r="E917" s="1">
        <v>0.5</v>
      </c>
      <c r="F917" s="1">
        <f>D917*E917</f>
        <v>1222.8800000000001</v>
      </c>
    </row>
    <row r="918" spans="1:6" s="2" customFormat="1" ht="15" customHeight="1">
      <c r="A918" s="6" t="str">
        <f t="shared" si="153"/>
        <v>Via Local Esquerda -Estaca 911+05,00 A 912+15,84</v>
      </c>
      <c r="B918" s="1">
        <f t="shared" si="154"/>
        <v>30.84</v>
      </c>
      <c r="C918" s="1">
        <f t="shared" si="155"/>
        <v>12.2</v>
      </c>
      <c r="D918" s="4">
        <f t="shared" ref="D918:D928" si="156">C918*B918</f>
        <v>376.24799999999999</v>
      </c>
      <c r="E918" s="1">
        <v>0.5</v>
      </c>
      <c r="F918" s="1">
        <f t="shared" ref="F918:F928" si="157">D918*E918</f>
        <v>188.124</v>
      </c>
    </row>
    <row r="919" spans="1:6" s="2" customFormat="1" ht="15" customHeight="1">
      <c r="A919" s="6" t="str">
        <f t="shared" si="153"/>
        <v>Via Local Esquerda -Estaca 922+00,00 A 928+00,00</v>
      </c>
      <c r="B919" s="1">
        <f t="shared" si="154"/>
        <v>120</v>
      </c>
      <c r="C919" s="1">
        <f t="shared" si="155"/>
        <v>9.4499999999999993</v>
      </c>
      <c r="D919" s="4">
        <f t="shared" si="156"/>
        <v>1134</v>
      </c>
      <c r="E919" s="1">
        <v>0.5</v>
      </c>
      <c r="F919" s="1">
        <f t="shared" si="157"/>
        <v>567</v>
      </c>
    </row>
    <row r="920" spans="1:6" s="2" customFormat="1" ht="15" customHeight="1">
      <c r="A920" s="6" t="str">
        <f t="shared" si="153"/>
        <v>Via Local Esquerda -Estaca 928+00,00 A 954+00,00</v>
      </c>
      <c r="B920" s="1">
        <f t="shared" si="154"/>
        <v>520</v>
      </c>
      <c r="C920" s="1">
        <f t="shared" si="155"/>
        <v>9.25</v>
      </c>
      <c r="D920" s="4">
        <f t="shared" si="156"/>
        <v>4810</v>
      </c>
      <c r="E920" s="1">
        <v>0.5</v>
      </c>
      <c r="F920" s="1">
        <f t="shared" si="157"/>
        <v>2405</v>
      </c>
    </row>
    <row r="921" spans="1:6" s="2" customFormat="1" ht="15" customHeight="1">
      <c r="A921" s="6" t="str">
        <f t="shared" si="153"/>
        <v>Via Local Esquerda -Estaca 954+00,00 A 963+00,00</v>
      </c>
      <c r="B921" s="1">
        <f t="shared" si="154"/>
        <v>180</v>
      </c>
      <c r="C921" s="1">
        <f t="shared" si="155"/>
        <v>7.9</v>
      </c>
      <c r="D921" s="4">
        <f t="shared" si="156"/>
        <v>1422</v>
      </c>
      <c r="E921" s="1">
        <v>0.5</v>
      </c>
      <c r="F921" s="1">
        <f t="shared" si="157"/>
        <v>711</v>
      </c>
    </row>
    <row r="922" spans="1:6" s="2" customFormat="1" ht="15" customHeight="1">
      <c r="A922" s="6" t="str">
        <f t="shared" si="153"/>
        <v>Via Local Esquerda -Estaca 963+00,00 A 970+00,00</v>
      </c>
      <c r="B922" s="1">
        <f t="shared" si="154"/>
        <v>140</v>
      </c>
      <c r="C922" s="1">
        <f t="shared" si="155"/>
        <v>8.5</v>
      </c>
      <c r="D922" s="4">
        <f t="shared" si="156"/>
        <v>1190</v>
      </c>
      <c r="E922" s="1">
        <v>0.5</v>
      </c>
      <c r="F922" s="1">
        <f t="shared" si="157"/>
        <v>595</v>
      </c>
    </row>
    <row r="923" spans="1:6" s="2" customFormat="1" ht="15" customHeight="1">
      <c r="A923" s="6" t="str">
        <f t="shared" si="153"/>
        <v>Via Local Esquerda -Estaca 970+00,00 A 984+10,00</v>
      </c>
      <c r="B923" s="1">
        <f t="shared" si="154"/>
        <v>290</v>
      </c>
      <c r="C923" s="1">
        <f t="shared" si="155"/>
        <v>8.25</v>
      </c>
      <c r="D923" s="4">
        <f t="shared" si="156"/>
        <v>2392.5</v>
      </c>
      <c r="E923" s="1">
        <v>0.5</v>
      </c>
      <c r="F923" s="1">
        <f t="shared" si="157"/>
        <v>1196.25</v>
      </c>
    </row>
    <row r="924" spans="1:6" s="2" customFormat="1" ht="15" customHeight="1">
      <c r="A924" s="6" t="str">
        <f t="shared" si="153"/>
        <v>Via Local Esquerda -Estaca 984+10,00 A 994+00,00</v>
      </c>
      <c r="B924" s="1">
        <f t="shared" si="154"/>
        <v>190</v>
      </c>
      <c r="C924" s="1">
        <f t="shared" si="155"/>
        <v>6.5</v>
      </c>
      <c r="D924" s="4">
        <f t="shared" si="156"/>
        <v>1235</v>
      </c>
      <c r="E924" s="1">
        <v>0.5</v>
      </c>
      <c r="F924" s="1">
        <f t="shared" si="157"/>
        <v>617.5</v>
      </c>
    </row>
    <row r="925" spans="1:6" s="2" customFormat="1" ht="15" customHeight="1">
      <c r="A925" s="6" t="str">
        <f t="shared" si="153"/>
        <v>Via Local Esquerda -Estaca 994+00,00 A 1000+14,61</v>
      </c>
      <c r="B925" s="1">
        <f t="shared" si="154"/>
        <v>134.61000000000001</v>
      </c>
      <c r="C925" s="1">
        <f t="shared" si="155"/>
        <v>10.7</v>
      </c>
      <c r="D925" s="4">
        <f t="shared" si="156"/>
        <v>1440.327</v>
      </c>
      <c r="E925" s="1">
        <v>0.5</v>
      </c>
      <c r="F925" s="1">
        <f t="shared" si="157"/>
        <v>720.1635</v>
      </c>
    </row>
    <row r="926" spans="1:6" s="2" customFormat="1" ht="15" customHeight="1">
      <c r="A926" s="6" t="str">
        <f t="shared" si="153"/>
        <v>Ramo 700</v>
      </c>
      <c r="B926" s="1">
        <f t="shared" si="154"/>
        <v>139</v>
      </c>
      <c r="C926" s="1">
        <f t="shared" si="155"/>
        <v>11.65</v>
      </c>
      <c r="D926" s="4">
        <f t="shared" si="156"/>
        <v>1619.3500000000001</v>
      </c>
      <c r="E926" s="1">
        <v>0.5</v>
      </c>
      <c r="F926" s="1">
        <f t="shared" si="157"/>
        <v>809.67500000000007</v>
      </c>
    </row>
    <row r="927" spans="1:6" s="2" customFormat="1" ht="15" customHeight="1">
      <c r="A927" s="6" t="str">
        <f t="shared" si="153"/>
        <v>Ramo 600</v>
      </c>
      <c r="B927" s="1">
        <f t="shared" si="154"/>
        <v>163</v>
      </c>
      <c r="C927" s="1">
        <f t="shared" si="155"/>
        <v>8</v>
      </c>
      <c r="D927" s="4">
        <f t="shared" si="156"/>
        <v>1304</v>
      </c>
      <c r="E927" s="1">
        <v>0.5</v>
      </c>
      <c r="F927" s="1">
        <f t="shared" si="157"/>
        <v>652</v>
      </c>
    </row>
    <row r="928" spans="1:6" s="2" customFormat="1" ht="15" customHeight="1">
      <c r="A928" s="6" t="str">
        <f t="shared" si="153"/>
        <v>Ramo 400</v>
      </c>
      <c r="B928" s="1">
        <f t="shared" si="154"/>
        <v>340</v>
      </c>
      <c r="C928" s="1">
        <f t="shared" si="155"/>
        <v>9.75</v>
      </c>
      <c r="D928" s="4">
        <f t="shared" si="156"/>
        <v>3315</v>
      </c>
      <c r="E928" s="1">
        <v>0.5</v>
      </c>
      <c r="F928" s="1">
        <f t="shared" si="157"/>
        <v>1657.5</v>
      </c>
    </row>
    <row r="929" spans="1:6" s="2" customFormat="1" ht="15" customHeight="1">
      <c r="A929" s="66" t="s">
        <v>6</v>
      </c>
      <c r="B929" s="67"/>
      <c r="C929" s="67"/>
      <c r="D929" s="67"/>
      <c r="E929" s="68"/>
      <c r="F929" s="11">
        <f>SUM(F917:F928)</f>
        <v>11342.092499999999</v>
      </c>
    </row>
    <row r="930" spans="1:6" s="2" customFormat="1" ht="15" customHeight="1">
      <c r="A930" s="66" t="s">
        <v>168</v>
      </c>
      <c r="B930" s="67"/>
      <c r="C930" s="67"/>
      <c r="D930" s="67"/>
      <c r="E930" s="68"/>
      <c r="F930" s="11">
        <f>F929*0.7</f>
        <v>7939.4647499999983</v>
      </c>
    </row>
    <row r="931" spans="1:6" s="2" customFormat="1" ht="15" customHeight="1">
      <c r="A931" s="66" t="s">
        <v>169</v>
      </c>
      <c r="B931" s="67"/>
      <c r="C931" s="67"/>
      <c r="D931" s="67"/>
      <c r="E931" s="68"/>
      <c r="F931" s="11">
        <f>F929*0.3</f>
        <v>3402.6277499999997</v>
      </c>
    </row>
    <row r="932" spans="1:6" ht="7.5" customHeight="1"/>
    <row r="933" spans="1:6" s="2" customFormat="1" ht="20.100000000000001" customHeight="1">
      <c r="A933" s="45" t="s">
        <v>25</v>
      </c>
      <c r="B933" s="46"/>
      <c r="C933" s="46"/>
      <c r="D933" s="46"/>
      <c r="E933" s="46"/>
      <c r="F933" s="47"/>
    </row>
    <row r="934" spans="1:6" s="2" customFormat="1" ht="39.950000000000003" customHeight="1">
      <c r="A934" s="16" t="s">
        <v>13</v>
      </c>
      <c r="B934" s="7" t="s">
        <v>3</v>
      </c>
      <c r="C934" s="7" t="s">
        <v>4</v>
      </c>
      <c r="D934" s="7" t="s">
        <v>0</v>
      </c>
      <c r="E934" s="7" t="s">
        <v>1</v>
      </c>
      <c r="F934" s="7" t="s">
        <v>2</v>
      </c>
    </row>
    <row r="935" spans="1:6" s="2" customFormat="1" ht="15" customHeight="1">
      <c r="A935" s="6" t="str">
        <f t="shared" ref="A935:A946" si="158">A883</f>
        <v>Via Local Esquerda -Estaca 895+19,28 A 911+05,00</v>
      </c>
      <c r="B935" s="1">
        <f t="shared" ref="B935:B946" si="159">D883</f>
        <v>305.72000000000003</v>
      </c>
      <c r="C935" s="1">
        <f t="shared" ref="C935:C946" si="160">E883</f>
        <v>8</v>
      </c>
      <c r="D935" s="4">
        <f>C935*B935</f>
        <v>2445.7600000000002</v>
      </c>
      <c r="E935" s="1">
        <v>0.3</v>
      </c>
      <c r="F935" s="1">
        <f>D935*E935</f>
        <v>733.72800000000007</v>
      </c>
    </row>
    <row r="936" spans="1:6" s="2" customFormat="1" ht="15" customHeight="1">
      <c r="A936" s="6" t="str">
        <f t="shared" si="158"/>
        <v>Via Local Esquerda -Estaca 911+05,00 A 912+15,84</v>
      </c>
      <c r="B936" s="1">
        <f t="shared" si="159"/>
        <v>30.84</v>
      </c>
      <c r="C936" s="1">
        <f t="shared" si="160"/>
        <v>12.2</v>
      </c>
      <c r="D936" s="4">
        <f t="shared" ref="D936:D946" si="161">C936*B936</f>
        <v>376.24799999999999</v>
      </c>
      <c r="E936" s="1">
        <v>0.3</v>
      </c>
      <c r="F936" s="1">
        <f t="shared" ref="F936:F946" si="162">D936*E936</f>
        <v>112.87439999999999</v>
      </c>
    </row>
    <row r="937" spans="1:6" s="2" customFormat="1" ht="15" customHeight="1">
      <c r="A937" s="6" t="str">
        <f t="shared" si="158"/>
        <v>Via Local Esquerda -Estaca 922+00,00 A 928+00,00</v>
      </c>
      <c r="B937" s="1">
        <f t="shared" si="159"/>
        <v>120</v>
      </c>
      <c r="C937" s="1">
        <f t="shared" si="160"/>
        <v>9.4499999999999993</v>
      </c>
      <c r="D937" s="4">
        <f t="shared" si="161"/>
        <v>1134</v>
      </c>
      <c r="E937" s="1">
        <v>0.3</v>
      </c>
      <c r="F937" s="1">
        <f t="shared" si="162"/>
        <v>340.2</v>
      </c>
    </row>
    <row r="938" spans="1:6" s="2" customFormat="1" ht="15" customHeight="1">
      <c r="A938" s="6" t="str">
        <f t="shared" si="158"/>
        <v>Via Local Esquerda -Estaca 928+00,00 A 954+00,00</v>
      </c>
      <c r="B938" s="1">
        <f t="shared" si="159"/>
        <v>520</v>
      </c>
      <c r="C938" s="1">
        <f t="shared" si="160"/>
        <v>9.25</v>
      </c>
      <c r="D938" s="4">
        <f t="shared" si="161"/>
        <v>4810</v>
      </c>
      <c r="E938" s="1">
        <v>0.3</v>
      </c>
      <c r="F938" s="1">
        <f t="shared" si="162"/>
        <v>1443</v>
      </c>
    </row>
    <row r="939" spans="1:6" s="2" customFormat="1" ht="15" customHeight="1">
      <c r="A939" s="6" t="str">
        <f t="shared" si="158"/>
        <v>Via Local Esquerda -Estaca 954+00,00 A 963+00,00</v>
      </c>
      <c r="B939" s="1">
        <f t="shared" si="159"/>
        <v>180</v>
      </c>
      <c r="C939" s="1">
        <f t="shared" si="160"/>
        <v>7.9</v>
      </c>
      <c r="D939" s="4">
        <f t="shared" si="161"/>
        <v>1422</v>
      </c>
      <c r="E939" s="1">
        <v>0.3</v>
      </c>
      <c r="F939" s="1">
        <f t="shared" si="162"/>
        <v>426.59999999999997</v>
      </c>
    </row>
    <row r="940" spans="1:6" s="2" customFormat="1" ht="15" customHeight="1">
      <c r="A940" s="6" t="str">
        <f t="shared" si="158"/>
        <v>Via Local Esquerda -Estaca 963+00,00 A 970+00,00</v>
      </c>
      <c r="B940" s="1">
        <f t="shared" si="159"/>
        <v>140</v>
      </c>
      <c r="C940" s="1">
        <f t="shared" si="160"/>
        <v>8.5</v>
      </c>
      <c r="D940" s="4">
        <f t="shared" si="161"/>
        <v>1190</v>
      </c>
      <c r="E940" s="1">
        <v>0.3</v>
      </c>
      <c r="F940" s="1">
        <f t="shared" si="162"/>
        <v>357</v>
      </c>
    </row>
    <row r="941" spans="1:6" s="2" customFormat="1" ht="15" customHeight="1">
      <c r="A941" s="6" t="str">
        <f t="shared" si="158"/>
        <v>Via Local Esquerda -Estaca 970+00,00 A 984+10,00</v>
      </c>
      <c r="B941" s="1">
        <f t="shared" si="159"/>
        <v>290</v>
      </c>
      <c r="C941" s="1">
        <f t="shared" si="160"/>
        <v>8.25</v>
      </c>
      <c r="D941" s="4">
        <f t="shared" si="161"/>
        <v>2392.5</v>
      </c>
      <c r="E941" s="1">
        <v>0.3</v>
      </c>
      <c r="F941" s="1">
        <f t="shared" si="162"/>
        <v>717.75</v>
      </c>
    </row>
    <row r="942" spans="1:6" s="2" customFormat="1" ht="15" customHeight="1">
      <c r="A942" s="6" t="str">
        <f t="shared" si="158"/>
        <v>Via Local Esquerda -Estaca 984+10,00 A 994+00,00</v>
      </c>
      <c r="B942" s="1">
        <f t="shared" si="159"/>
        <v>190</v>
      </c>
      <c r="C942" s="1">
        <f t="shared" si="160"/>
        <v>6.5</v>
      </c>
      <c r="D942" s="4">
        <f t="shared" si="161"/>
        <v>1235</v>
      </c>
      <c r="E942" s="1">
        <v>0.3</v>
      </c>
      <c r="F942" s="1">
        <f t="shared" si="162"/>
        <v>370.5</v>
      </c>
    </row>
    <row r="943" spans="1:6" s="2" customFormat="1" ht="15" customHeight="1">
      <c r="A943" s="6" t="str">
        <f t="shared" si="158"/>
        <v>Via Local Esquerda -Estaca 994+00,00 A 1000+14,61</v>
      </c>
      <c r="B943" s="1">
        <f t="shared" si="159"/>
        <v>134.61000000000001</v>
      </c>
      <c r="C943" s="1">
        <f t="shared" si="160"/>
        <v>10.7</v>
      </c>
      <c r="D943" s="4">
        <f t="shared" si="161"/>
        <v>1440.327</v>
      </c>
      <c r="E943" s="1">
        <v>0.3</v>
      </c>
      <c r="F943" s="1">
        <f t="shared" si="162"/>
        <v>432.09809999999999</v>
      </c>
    </row>
    <row r="944" spans="1:6" s="2" customFormat="1" ht="15" customHeight="1">
      <c r="A944" s="6" t="str">
        <f t="shared" si="158"/>
        <v>Ramo 700</v>
      </c>
      <c r="B944" s="1">
        <f t="shared" si="159"/>
        <v>139</v>
      </c>
      <c r="C944" s="1">
        <f t="shared" si="160"/>
        <v>11.65</v>
      </c>
      <c r="D944" s="4">
        <f t="shared" si="161"/>
        <v>1619.3500000000001</v>
      </c>
      <c r="E944" s="1">
        <v>0.3</v>
      </c>
      <c r="F944" s="1">
        <f t="shared" si="162"/>
        <v>485.80500000000001</v>
      </c>
    </row>
    <row r="945" spans="1:6" s="2" customFormat="1" ht="15" customHeight="1">
      <c r="A945" s="6" t="str">
        <f t="shared" si="158"/>
        <v>Ramo 600</v>
      </c>
      <c r="B945" s="1">
        <f t="shared" si="159"/>
        <v>163</v>
      </c>
      <c r="C945" s="1">
        <f t="shared" si="160"/>
        <v>8</v>
      </c>
      <c r="D945" s="4">
        <f t="shared" si="161"/>
        <v>1304</v>
      </c>
      <c r="E945" s="1">
        <v>0.3</v>
      </c>
      <c r="F945" s="1">
        <f t="shared" si="162"/>
        <v>391.2</v>
      </c>
    </row>
    <row r="946" spans="1:6" s="2" customFormat="1" ht="15" customHeight="1">
      <c r="A946" s="6" t="str">
        <f t="shared" si="158"/>
        <v>Ramo 400</v>
      </c>
      <c r="B946" s="1">
        <f t="shared" si="159"/>
        <v>340</v>
      </c>
      <c r="C946" s="1">
        <f t="shared" si="160"/>
        <v>9.75</v>
      </c>
      <c r="D946" s="4">
        <f t="shared" si="161"/>
        <v>3315</v>
      </c>
      <c r="E946" s="1">
        <v>0.3</v>
      </c>
      <c r="F946" s="1">
        <f t="shared" si="162"/>
        <v>994.5</v>
      </c>
    </row>
    <row r="947" spans="1:6" s="2" customFormat="1" ht="15" customHeight="1">
      <c r="A947" s="66" t="s">
        <v>6</v>
      </c>
      <c r="B947" s="67"/>
      <c r="C947" s="67"/>
      <c r="D947" s="67"/>
      <c r="E947" s="68"/>
      <c r="F947" s="11">
        <f>SUM(F935:F946)</f>
        <v>6805.2555000000002</v>
      </c>
    </row>
    <row r="948" spans="1:6" s="2" customFormat="1" ht="15" customHeight="1">
      <c r="A948" s="66" t="s">
        <v>170</v>
      </c>
      <c r="B948" s="67"/>
      <c r="C948" s="67"/>
      <c r="D948" s="67"/>
      <c r="E948" s="68"/>
      <c r="F948" s="11">
        <f>F947*0.9</f>
        <v>6124.7299499999999</v>
      </c>
    </row>
    <row r="949" spans="1:6" s="2" customFormat="1" ht="15" customHeight="1">
      <c r="A949" s="66" t="s">
        <v>171</v>
      </c>
      <c r="B949" s="67"/>
      <c r="C949" s="67"/>
      <c r="D949" s="67"/>
      <c r="E949" s="68"/>
      <c r="F949" s="11">
        <f>F947*0.1</f>
        <v>680.52555000000007</v>
      </c>
    </row>
    <row r="950" spans="1:6" ht="7.5" customHeight="1"/>
    <row r="951" spans="1:6" s="2" customFormat="1" ht="20.100000000000001" customHeight="1">
      <c r="A951" s="45" t="s">
        <v>27</v>
      </c>
      <c r="B951" s="46"/>
      <c r="C951" s="46"/>
      <c r="D951" s="46"/>
      <c r="E951" s="46"/>
      <c r="F951" s="47"/>
    </row>
    <row r="952" spans="1:6" s="2" customFormat="1" ht="37.5" customHeight="1">
      <c r="A952" s="48" t="s">
        <v>13</v>
      </c>
      <c r="B952" s="49"/>
      <c r="C952" s="50"/>
      <c r="D952" s="7" t="s">
        <v>3</v>
      </c>
      <c r="E952" s="7" t="s">
        <v>4</v>
      </c>
      <c r="F952" s="7" t="s">
        <v>0</v>
      </c>
    </row>
    <row r="953" spans="1:6" s="2" customFormat="1" ht="15" customHeight="1">
      <c r="A953" s="69" t="str">
        <f>A899</f>
        <v>Via Local Esquerda -Estaca 895+19,28 A 911+05,00</v>
      </c>
      <c r="B953" s="70"/>
      <c r="C953" s="71"/>
      <c r="D953" s="1">
        <f t="shared" ref="D953:E964" si="163">D883</f>
        <v>305.72000000000003</v>
      </c>
      <c r="E953" s="1">
        <f t="shared" si="163"/>
        <v>8</v>
      </c>
      <c r="F953" s="1">
        <f>D953*E953</f>
        <v>2445.7600000000002</v>
      </c>
    </row>
    <row r="954" spans="1:6" s="2" customFormat="1" ht="15" customHeight="1">
      <c r="A954" s="69" t="str">
        <f t="shared" ref="A954:A961" si="164">A900</f>
        <v>Via Local Esquerda -Estaca 911+05,00 A 912+15,84</v>
      </c>
      <c r="B954" s="70"/>
      <c r="C954" s="71"/>
      <c r="D954" s="1">
        <f t="shared" si="163"/>
        <v>30.84</v>
      </c>
      <c r="E954" s="1">
        <f t="shared" si="163"/>
        <v>12.2</v>
      </c>
      <c r="F954" s="1">
        <f t="shared" ref="F954:F962" si="165">D954*E954</f>
        <v>376.24799999999999</v>
      </c>
    </row>
    <row r="955" spans="1:6" s="2" customFormat="1" ht="15" customHeight="1">
      <c r="A955" s="69" t="str">
        <f t="shared" si="164"/>
        <v>Via Local Esquerda -Estaca 922+00,00 A 928+00,00</v>
      </c>
      <c r="B955" s="70"/>
      <c r="C955" s="71"/>
      <c r="D955" s="1">
        <f t="shared" si="163"/>
        <v>120</v>
      </c>
      <c r="E955" s="1">
        <f t="shared" si="163"/>
        <v>9.4499999999999993</v>
      </c>
      <c r="F955" s="1">
        <f t="shared" si="165"/>
        <v>1134</v>
      </c>
    </row>
    <row r="956" spans="1:6" s="2" customFormat="1" ht="15" customHeight="1">
      <c r="A956" s="69" t="str">
        <f t="shared" si="164"/>
        <v>Via Local Esquerda -Estaca 928+00,00 A 954+00,00</v>
      </c>
      <c r="B956" s="70"/>
      <c r="C956" s="71"/>
      <c r="D956" s="1">
        <f t="shared" si="163"/>
        <v>520</v>
      </c>
      <c r="E956" s="1">
        <f t="shared" si="163"/>
        <v>9.25</v>
      </c>
      <c r="F956" s="1">
        <f t="shared" si="165"/>
        <v>4810</v>
      </c>
    </row>
    <row r="957" spans="1:6" s="2" customFormat="1" ht="15" customHeight="1">
      <c r="A957" s="69" t="str">
        <f t="shared" si="164"/>
        <v>Via Local Esquerda -Estaca 954+00,00 A 963+00,00</v>
      </c>
      <c r="B957" s="70"/>
      <c r="C957" s="71"/>
      <c r="D957" s="1">
        <f t="shared" si="163"/>
        <v>180</v>
      </c>
      <c r="E957" s="1">
        <f t="shared" si="163"/>
        <v>7.9</v>
      </c>
      <c r="F957" s="1">
        <f t="shared" si="165"/>
        <v>1422</v>
      </c>
    </row>
    <row r="958" spans="1:6" s="2" customFormat="1" ht="15" customHeight="1">
      <c r="A958" s="69" t="str">
        <f t="shared" si="164"/>
        <v>Via Local Esquerda -Estaca 963+00,00 A 970+00,00</v>
      </c>
      <c r="B958" s="70"/>
      <c r="C958" s="71"/>
      <c r="D958" s="1">
        <f t="shared" si="163"/>
        <v>140</v>
      </c>
      <c r="E958" s="1">
        <f t="shared" si="163"/>
        <v>8.5</v>
      </c>
      <c r="F958" s="1">
        <f t="shared" si="165"/>
        <v>1190</v>
      </c>
    </row>
    <row r="959" spans="1:6" s="2" customFormat="1" ht="15" customHeight="1">
      <c r="A959" s="69" t="str">
        <f t="shared" si="164"/>
        <v>Via Local Esquerda -Estaca 970+00,00 A 984+10,00</v>
      </c>
      <c r="B959" s="70"/>
      <c r="C959" s="71"/>
      <c r="D959" s="1">
        <f t="shared" si="163"/>
        <v>290</v>
      </c>
      <c r="E959" s="1">
        <f t="shared" si="163"/>
        <v>8.25</v>
      </c>
      <c r="F959" s="1">
        <f t="shared" si="165"/>
        <v>2392.5</v>
      </c>
    </row>
    <row r="960" spans="1:6" s="2" customFormat="1" ht="15" customHeight="1">
      <c r="A960" s="69" t="str">
        <f t="shared" si="164"/>
        <v>Via Local Esquerda -Estaca 984+10,00 A 994+00,00</v>
      </c>
      <c r="B960" s="70"/>
      <c r="C960" s="71"/>
      <c r="D960" s="1">
        <f t="shared" si="163"/>
        <v>190</v>
      </c>
      <c r="E960" s="1">
        <f t="shared" si="163"/>
        <v>6.5</v>
      </c>
      <c r="F960" s="1">
        <f t="shared" si="165"/>
        <v>1235</v>
      </c>
    </row>
    <row r="961" spans="1:6" s="2" customFormat="1" ht="15" customHeight="1">
      <c r="A961" s="69" t="str">
        <f t="shared" si="164"/>
        <v>Via Local Esquerda -Estaca 994+00,00 A 1000+14,61</v>
      </c>
      <c r="B961" s="70"/>
      <c r="C961" s="71"/>
      <c r="D961" s="1">
        <f t="shared" si="163"/>
        <v>134.61000000000001</v>
      </c>
      <c r="E961" s="1">
        <f t="shared" si="163"/>
        <v>10.7</v>
      </c>
      <c r="F961" s="1">
        <f t="shared" si="165"/>
        <v>1440.327</v>
      </c>
    </row>
    <row r="962" spans="1:6" s="2" customFormat="1" ht="15" customHeight="1">
      <c r="A962" s="69" t="str">
        <f>A908</f>
        <v>Ramo 700</v>
      </c>
      <c r="B962" s="70"/>
      <c r="C962" s="71"/>
      <c r="D962" s="1">
        <f t="shared" si="163"/>
        <v>139</v>
      </c>
      <c r="E962" s="1">
        <f t="shared" si="163"/>
        <v>11.65</v>
      </c>
      <c r="F962" s="1">
        <f t="shared" si="165"/>
        <v>1619.3500000000001</v>
      </c>
    </row>
    <row r="963" spans="1:6" s="2" customFormat="1" ht="15" customHeight="1">
      <c r="A963" s="69" t="str">
        <f>A909</f>
        <v>Ramo 600</v>
      </c>
      <c r="B963" s="70"/>
      <c r="C963" s="71"/>
      <c r="D963" s="1">
        <f t="shared" si="163"/>
        <v>163</v>
      </c>
      <c r="E963" s="1">
        <f t="shared" si="163"/>
        <v>8</v>
      </c>
      <c r="F963" s="1">
        <f>D963*E963</f>
        <v>1304</v>
      </c>
    </row>
    <row r="964" spans="1:6" s="2" customFormat="1" ht="15" customHeight="1">
      <c r="A964" s="69" t="str">
        <f>A910</f>
        <v>Ramo 400</v>
      </c>
      <c r="B964" s="70"/>
      <c r="C964" s="71"/>
      <c r="D964" s="1">
        <f t="shared" si="163"/>
        <v>340</v>
      </c>
      <c r="E964" s="1">
        <f t="shared" si="163"/>
        <v>9.75</v>
      </c>
      <c r="F964" s="1">
        <f>D964*E964</f>
        <v>3315</v>
      </c>
    </row>
    <row r="965" spans="1:6" s="2" customFormat="1" ht="15" customHeight="1">
      <c r="A965" s="66" t="s">
        <v>6</v>
      </c>
      <c r="B965" s="67"/>
      <c r="C965" s="67"/>
      <c r="D965" s="67"/>
      <c r="E965" s="68"/>
      <c r="F965" s="11">
        <f>SUM(F953:F964)</f>
        <v>22684.184999999998</v>
      </c>
    </row>
    <row r="966" spans="1:6" ht="7.5" customHeight="1"/>
    <row r="967" spans="1:6" s="2" customFormat="1" ht="20.100000000000001" customHeight="1">
      <c r="A967" s="45" t="s">
        <v>26</v>
      </c>
      <c r="B967" s="46"/>
      <c r="C967" s="46"/>
      <c r="D967" s="46"/>
      <c r="E967" s="46"/>
      <c r="F967" s="47"/>
    </row>
    <row r="968" spans="1:6" s="2" customFormat="1" ht="39.950000000000003" customHeight="1">
      <c r="A968" s="16" t="s">
        <v>13</v>
      </c>
      <c r="B968" s="7" t="s">
        <v>3</v>
      </c>
      <c r="C968" s="7" t="s">
        <v>4</v>
      </c>
      <c r="D968" s="7" t="s">
        <v>0</v>
      </c>
      <c r="E968" s="7" t="s">
        <v>1</v>
      </c>
      <c r="F968" s="7" t="s">
        <v>2</v>
      </c>
    </row>
    <row r="969" spans="1:6" s="2" customFormat="1" ht="15" customHeight="1">
      <c r="A969" s="6" t="str">
        <f t="shared" ref="A969:A980" si="166">A883</f>
        <v>Via Local Esquerda -Estaca 895+19,28 A 911+05,00</v>
      </c>
      <c r="B969" s="1">
        <f t="shared" ref="B969:B980" si="167">D883</f>
        <v>305.72000000000003</v>
      </c>
      <c r="C969" s="1">
        <f t="shared" ref="C969:C980" si="168">E883</f>
        <v>8</v>
      </c>
      <c r="D969" s="4">
        <f>C969*B969</f>
        <v>2445.7600000000002</v>
      </c>
      <c r="E969" s="1">
        <v>0.15</v>
      </c>
      <c r="F969" s="1">
        <f>D969*E969</f>
        <v>366.86400000000003</v>
      </c>
    </row>
    <row r="970" spans="1:6" s="2" customFormat="1" ht="15" customHeight="1">
      <c r="A970" s="6" t="str">
        <f t="shared" si="166"/>
        <v>Via Local Esquerda -Estaca 911+05,00 A 912+15,84</v>
      </c>
      <c r="B970" s="1">
        <f t="shared" si="167"/>
        <v>30.84</v>
      </c>
      <c r="C970" s="1">
        <f t="shared" si="168"/>
        <v>12.2</v>
      </c>
      <c r="D970" s="4">
        <f t="shared" ref="D970:D978" si="169">C970*B970</f>
        <v>376.24799999999999</v>
      </c>
      <c r="E970" s="1">
        <v>0.15</v>
      </c>
      <c r="F970" s="1">
        <f t="shared" ref="F970:F980" si="170">D970*E970</f>
        <v>56.437199999999997</v>
      </c>
    </row>
    <row r="971" spans="1:6" s="2" customFormat="1" ht="15" customHeight="1">
      <c r="A971" s="6" t="str">
        <f t="shared" si="166"/>
        <v>Via Local Esquerda -Estaca 922+00,00 A 928+00,00</v>
      </c>
      <c r="B971" s="1">
        <f t="shared" si="167"/>
        <v>120</v>
      </c>
      <c r="C971" s="1">
        <f t="shared" si="168"/>
        <v>9.4499999999999993</v>
      </c>
      <c r="D971" s="4">
        <f t="shared" si="169"/>
        <v>1134</v>
      </c>
      <c r="E971" s="1">
        <v>0.15</v>
      </c>
      <c r="F971" s="1">
        <f t="shared" si="170"/>
        <v>170.1</v>
      </c>
    </row>
    <row r="972" spans="1:6" s="2" customFormat="1" ht="15" customHeight="1">
      <c r="A972" s="6" t="str">
        <f t="shared" si="166"/>
        <v>Via Local Esquerda -Estaca 928+00,00 A 954+00,00</v>
      </c>
      <c r="B972" s="1">
        <f t="shared" si="167"/>
        <v>520</v>
      </c>
      <c r="C972" s="1">
        <f t="shared" si="168"/>
        <v>9.25</v>
      </c>
      <c r="D972" s="4">
        <f t="shared" si="169"/>
        <v>4810</v>
      </c>
      <c r="E972" s="1">
        <v>0.15</v>
      </c>
      <c r="F972" s="1">
        <f t="shared" si="170"/>
        <v>721.5</v>
      </c>
    </row>
    <row r="973" spans="1:6" s="2" customFormat="1" ht="15" customHeight="1">
      <c r="A973" s="6" t="str">
        <f t="shared" si="166"/>
        <v>Via Local Esquerda -Estaca 954+00,00 A 963+00,00</v>
      </c>
      <c r="B973" s="1">
        <f t="shared" si="167"/>
        <v>180</v>
      </c>
      <c r="C973" s="1">
        <f t="shared" si="168"/>
        <v>7.9</v>
      </c>
      <c r="D973" s="4">
        <f t="shared" si="169"/>
        <v>1422</v>
      </c>
      <c r="E973" s="1">
        <v>0.15</v>
      </c>
      <c r="F973" s="1">
        <f t="shared" si="170"/>
        <v>213.29999999999998</v>
      </c>
    </row>
    <row r="974" spans="1:6" s="2" customFormat="1" ht="15" customHeight="1">
      <c r="A974" s="6" t="str">
        <f t="shared" si="166"/>
        <v>Via Local Esquerda -Estaca 963+00,00 A 970+00,00</v>
      </c>
      <c r="B974" s="1">
        <f t="shared" si="167"/>
        <v>140</v>
      </c>
      <c r="C974" s="1">
        <f t="shared" si="168"/>
        <v>8.5</v>
      </c>
      <c r="D974" s="4">
        <f t="shared" si="169"/>
        <v>1190</v>
      </c>
      <c r="E974" s="1">
        <v>0.15</v>
      </c>
      <c r="F974" s="1">
        <f t="shared" si="170"/>
        <v>178.5</v>
      </c>
    </row>
    <row r="975" spans="1:6" s="2" customFormat="1" ht="15" customHeight="1">
      <c r="A975" s="6" t="str">
        <f t="shared" si="166"/>
        <v>Via Local Esquerda -Estaca 970+00,00 A 984+10,00</v>
      </c>
      <c r="B975" s="1">
        <f t="shared" si="167"/>
        <v>290</v>
      </c>
      <c r="C975" s="1">
        <f t="shared" si="168"/>
        <v>8.25</v>
      </c>
      <c r="D975" s="4">
        <f t="shared" si="169"/>
        <v>2392.5</v>
      </c>
      <c r="E975" s="1">
        <v>0.15</v>
      </c>
      <c r="F975" s="1">
        <f t="shared" si="170"/>
        <v>358.875</v>
      </c>
    </row>
    <row r="976" spans="1:6" s="2" customFormat="1" ht="15" customHeight="1">
      <c r="A976" s="6" t="str">
        <f t="shared" si="166"/>
        <v>Via Local Esquerda -Estaca 984+10,00 A 994+00,00</v>
      </c>
      <c r="B976" s="1">
        <f t="shared" si="167"/>
        <v>190</v>
      </c>
      <c r="C976" s="1">
        <f t="shared" si="168"/>
        <v>6.5</v>
      </c>
      <c r="D976" s="4">
        <f t="shared" si="169"/>
        <v>1235</v>
      </c>
      <c r="E976" s="1">
        <v>0.15</v>
      </c>
      <c r="F976" s="1">
        <f t="shared" si="170"/>
        <v>185.25</v>
      </c>
    </row>
    <row r="977" spans="1:6" s="2" customFormat="1" ht="15" customHeight="1">
      <c r="A977" s="6" t="str">
        <f t="shared" si="166"/>
        <v>Via Local Esquerda -Estaca 994+00,00 A 1000+14,61</v>
      </c>
      <c r="B977" s="1">
        <f t="shared" si="167"/>
        <v>134.61000000000001</v>
      </c>
      <c r="C977" s="1">
        <f t="shared" si="168"/>
        <v>10.7</v>
      </c>
      <c r="D977" s="4">
        <f t="shared" si="169"/>
        <v>1440.327</v>
      </c>
      <c r="E977" s="1">
        <v>0.15</v>
      </c>
      <c r="F977" s="1">
        <f t="shared" si="170"/>
        <v>216.04904999999999</v>
      </c>
    </row>
    <row r="978" spans="1:6" s="2" customFormat="1" ht="15" customHeight="1">
      <c r="A978" s="6" t="str">
        <f t="shared" si="166"/>
        <v>Ramo 700</v>
      </c>
      <c r="B978" s="1">
        <f t="shared" si="167"/>
        <v>139</v>
      </c>
      <c r="C978" s="1">
        <f t="shared" si="168"/>
        <v>11.65</v>
      </c>
      <c r="D978" s="4">
        <f t="shared" si="169"/>
        <v>1619.3500000000001</v>
      </c>
      <c r="E978" s="1">
        <v>0.15</v>
      </c>
      <c r="F978" s="1">
        <f t="shared" si="170"/>
        <v>242.9025</v>
      </c>
    </row>
    <row r="979" spans="1:6" s="2" customFormat="1" ht="15" customHeight="1">
      <c r="A979" s="6" t="str">
        <f t="shared" si="166"/>
        <v>Ramo 600</v>
      </c>
      <c r="B979" s="1">
        <f t="shared" si="167"/>
        <v>163</v>
      </c>
      <c r="C979" s="1">
        <f t="shared" si="168"/>
        <v>8</v>
      </c>
      <c r="D979" s="4">
        <f>C979*B979</f>
        <v>1304</v>
      </c>
      <c r="E979" s="1">
        <v>0.15</v>
      </c>
      <c r="F979" s="1">
        <f t="shared" si="170"/>
        <v>195.6</v>
      </c>
    </row>
    <row r="980" spans="1:6" s="2" customFormat="1" ht="15" customHeight="1">
      <c r="A980" s="6" t="str">
        <f t="shared" si="166"/>
        <v>Ramo 400</v>
      </c>
      <c r="B980" s="1">
        <f t="shared" si="167"/>
        <v>340</v>
      </c>
      <c r="C980" s="1">
        <f t="shared" si="168"/>
        <v>9.75</v>
      </c>
      <c r="D980" s="4">
        <f>C980*B980</f>
        <v>3315</v>
      </c>
      <c r="E980" s="1">
        <v>0.15</v>
      </c>
      <c r="F980" s="1">
        <f t="shared" si="170"/>
        <v>497.25</v>
      </c>
    </row>
    <row r="981" spans="1:6" s="2" customFormat="1" ht="15" customHeight="1">
      <c r="A981" s="66" t="s">
        <v>6</v>
      </c>
      <c r="B981" s="67"/>
      <c r="C981" s="67"/>
      <c r="D981" s="67"/>
      <c r="E981" s="68"/>
      <c r="F981" s="11">
        <f>SUM(F969:F980)</f>
        <v>3402.6277500000001</v>
      </c>
    </row>
    <row r="982" spans="1:6" ht="7.5" customHeight="1"/>
    <row r="983" spans="1:6" s="2" customFormat="1" ht="20.100000000000001" customHeight="1">
      <c r="A983" s="45" t="s">
        <v>28</v>
      </c>
      <c r="B983" s="46"/>
      <c r="C983" s="46"/>
      <c r="D983" s="46"/>
      <c r="E983" s="46"/>
      <c r="F983" s="47"/>
    </row>
    <row r="984" spans="1:6" s="2" customFormat="1" ht="24.95" customHeight="1">
      <c r="A984" s="48" t="s">
        <v>13</v>
      </c>
      <c r="B984" s="50"/>
      <c r="C984" s="7" t="s">
        <v>3</v>
      </c>
      <c r="D984" s="7" t="s">
        <v>4</v>
      </c>
      <c r="E984" s="7" t="s">
        <v>7</v>
      </c>
      <c r="F984" s="7" t="s">
        <v>0</v>
      </c>
    </row>
    <row r="985" spans="1:6" s="2" customFormat="1" ht="15" customHeight="1">
      <c r="A985" s="58" t="str">
        <f t="shared" ref="A985:A996" si="171">A883</f>
        <v>Via Local Esquerda -Estaca 895+19,28 A 911+05,00</v>
      </c>
      <c r="B985" s="60"/>
      <c r="C985" s="1">
        <f t="shared" ref="C985:D996" si="172">D883</f>
        <v>305.72000000000003</v>
      </c>
      <c r="D985" s="1">
        <f t="shared" si="172"/>
        <v>8</v>
      </c>
      <c r="E985" s="15">
        <v>1</v>
      </c>
      <c r="F985" s="4">
        <f>D985*E985*C985</f>
        <v>2445.7600000000002</v>
      </c>
    </row>
    <row r="986" spans="1:6" s="2" customFormat="1" ht="15" customHeight="1">
      <c r="A986" s="58" t="str">
        <f t="shared" si="171"/>
        <v>Via Local Esquerda -Estaca 911+05,00 A 912+15,84</v>
      </c>
      <c r="B986" s="60"/>
      <c r="C986" s="1">
        <f t="shared" si="172"/>
        <v>30.84</v>
      </c>
      <c r="D986" s="1">
        <f t="shared" si="172"/>
        <v>12.2</v>
      </c>
      <c r="E986" s="15">
        <v>1</v>
      </c>
      <c r="F986" s="4">
        <f t="shared" ref="F986:F996" si="173">D986*E986*C986</f>
        <v>376.24799999999999</v>
      </c>
    </row>
    <row r="987" spans="1:6" s="2" customFormat="1" ht="15" customHeight="1">
      <c r="A987" s="58" t="str">
        <f t="shared" si="171"/>
        <v>Via Local Esquerda -Estaca 922+00,00 A 928+00,00</v>
      </c>
      <c r="B987" s="60"/>
      <c r="C987" s="1">
        <f t="shared" si="172"/>
        <v>120</v>
      </c>
      <c r="D987" s="1">
        <f t="shared" si="172"/>
        <v>9.4499999999999993</v>
      </c>
      <c r="E987" s="15">
        <v>1</v>
      </c>
      <c r="F987" s="4">
        <f t="shared" si="173"/>
        <v>1134</v>
      </c>
    </row>
    <row r="988" spans="1:6" s="2" customFormat="1" ht="15" customHeight="1">
      <c r="A988" s="58" t="str">
        <f t="shared" si="171"/>
        <v>Via Local Esquerda -Estaca 928+00,00 A 954+00,00</v>
      </c>
      <c r="B988" s="60"/>
      <c r="C988" s="1">
        <f t="shared" si="172"/>
        <v>520</v>
      </c>
      <c r="D988" s="1">
        <f t="shared" si="172"/>
        <v>9.25</v>
      </c>
      <c r="E988" s="15">
        <v>1</v>
      </c>
      <c r="F988" s="4">
        <f t="shared" si="173"/>
        <v>4810</v>
      </c>
    </row>
    <row r="989" spans="1:6" s="2" customFormat="1" ht="15" customHeight="1">
      <c r="A989" s="58" t="str">
        <f t="shared" si="171"/>
        <v>Via Local Esquerda -Estaca 954+00,00 A 963+00,00</v>
      </c>
      <c r="B989" s="60"/>
      <c r="C989" s="1">
        <f t="shared" si="172"/>
        <v>180</v>
      </c>
      <c r="D989" s="1">
        <f t="shared" si="172"/>
        <v>7.9</v>
      </c>
      <c r="E989" s="15">
        <v>1</v>
      </c>
      <c r="F989" s="4">
        <f t="shared" si="173"/>
        <v>1422</v>
      </c>
    </row>
    <row r="990" spans="1:6" s="2" customFormat="1" ht="15" customHeight="1">
      <c r="A990" s="58" t="str">
        <f t="shared" si="171"/>
        <v>Via Local Esquerda -Estaca 963+00,00 A 970+00,00</v>
      </c>
      <c r="B990" s="60"/>
      <c r="C990" s="1">
        <f t="shared" si="172"/>
        <v>140</v>
      </c>
      <c r="D990" s="1">
        <f t="shared" si="172"/>
        <v>8.5</v>
      </c>
      <c r="E990" s="15">
        <v>1</v>
      </c>
      <c r="F990" s="4">
        <f t="shared" si="173"/>
        <v>1190</v>
      </c>
    </row>
    <row r="991" spans="1:6" s="2" customFormat="1" ht="15" customHeight="1">
      <c r="A991" s="58" t="str">
        <f t="shared" si="171"/>
        <v>Via Local Esquerda -Estaca 970+00,00 A 984+10,00</v>
      </c>
      <c r="B991" s="60"/>
      <c r="C991" s="1">
        <f t="shared" si="172"/>
        <v>290</v>
      </c>
      <c r="D991" s="1">
        <f t="shared" si="172"/>
        <v>8.25</v>
      </c>
      <c r="E991" s="15">
        <v>1</v>
      </c>
      <c r="F991" s="4">
        <f t="shared" si="173"/>
        <v>2392.5</v>
      </c>
    </row>
    <row r="992" spans="1:6" s="2" customFormat="1" ht="15" customHeight="1">
      <c r="A992" s="58" t="str">
        <f t="shared" si="171"/>
        <v>Via Local Esquerda -Estaca 984+10,00 A 994+00,00</v>
      </c>
      <c r="B992" s="60"/>
      <c r="C992" s="1">
        <f t="shared" si="172"/>
        <v>190</v>
      </c>
      <c r="D992" s="1">
        <f t="shared" si="172"/>
        <v>6.5</v>
      </c>
      <c r="E992" s="15">
        <v>1</v>
      </c>
      <c r="F992" s="4">
        <f t="shared" si="173"/>
        <v>1235</v>
      </c>
    </row>
    <row r="993" spans="1:6" s="2" customFormat="1" ht="15" customHeight="1">
      <c r="A993" s="58" t="str">
        <f t="shared" si="171"/>
        <v>Via Local Esquerda -Estaca 994+00,00 A 1000+14,61</v>
      </c>
      <c r="B993" s="60"/>
      <c r="C993" s="1">
        <f t="shared" si="172"/>
        <v>134.61000000000001</v>
      </c>
      <c r="D993" s="1">
        <f t="shared" si="172"/>
        <v>10.7</v>
      </c>
      <c r="E993" s="15">
        <v>1</v>
      </c>
      <c r="F993" s="4">
        <f t="shared" si="173"/>
        <v>1440.327</v>
      </c>
    </row>
    <row r="994" spans="1:6" s="2" customFormat="1" ht="15" customHeight="1">
      <c r="A994" s="58" t="str">
        <f t="shared" si="171"/>
        <v>Ramo 700</v>
      </c>
      <c r="B994" s="60"/>
      <c r="C994" s="1">
        <f t="shared" si="172"/>
        <v>139</v>
      </c>
      <c r="D994" s="1">
        <f t="shared" si="172"/>
        <v>11.65</v>
      </c>
      <c r="E994" s="15">
        <v>1</v>
      </c>
      <c r="F994" s="4">
        <f t="shared" si="173"/>
        <v>1619.3500000000001</v>
      </c>
    </row>
    <row r="995" spans="1:6" s="2" customFormat="1" ht="15" customHeight="1">
      <c r="A995" s="58" t="str">
        <f t="shared" si="171"/>
        <v>Ramo 600</v>
      </c>
      <c r="B995" s="60"/>
      <c r="C995" s="1">
        <f t="shared" si="172"/>
        <v>163</v>
      </c>
      <c r="D995" s="1">
        <f t="shared" si="172"/>
        <v>8</v>
      </c>
      <c r="E995" s="15">
        <v>1</v>
      </c>
      <c r="F995" s="4">
        <f t="shared" si="173"/>
        <v>1304</v>
      </c>
    </row>
    <row r="996" spans="1:6" s="2" customFormat="1" ht="15" customHeight="1">
      <c r="A996" s="58" t="str">
        <f t="shared" si="171"/>
        <v>Ramo 400</v>
      </c>
      <c r="B996" s="60"/>
      <c r="C996" s="1">
        <f t="shared" si="172"/>
        <v>340</v>
      </c>
      <c r="D996" s="1">
        <f t="shared" si="172"/>
        <v>9.75</v>
      </c>
      <c r="E996" s="15">
        <v>1</v>
      </c>
      <c r="F996" s="4">
        <f t="shared" si="173"/>
        <v>3315</v>
      </c>
    </row>
    <row r="997" spans="1:6" s="2" customFormat="1" ht="15" customHeight="1">
      <c r="A997" s="66" t="s">
        <v>6</v>
      </c>
      <c r="B997" s="67"/>
      <c r="C997" s="67"/>
      <c r="D997" s="67"/>
      <c r="E997" s="68"/>
      <c r="F997" s="11">
        <f>SUM(F985:F996)</f>
        <v>22684.184999999998</v>
      </c>
    </row>
    <row r="998" spans="1:6" ht="7.5" customHeight="1"/>
    <row r="999" spans="1:6" s="2" customFormat="1" ht="20.100000000000001" customHeight="1">
      <c r="A999" s="45" t="s">
        <v>29</v>
      </c>
      <c r="B999" s="46"/>
      <c r="C999" s="46"/>
      <c r="D999" s="46"/>
      <c r="E999" s="46"/>
      <c r="F999" s="47"/>
    </row>
    <row r="1000" spans="1:6" s="2" customFormat="1" ht="24.95" customHeight="1">
      <c r="A1000" s="48" t="s">
        <v>13</v>
      </c>
      <c r="B1000" s="50"/>
      <c r="C1000" s="7" t="s">
        <v>3</v>
      </c>
      <c r="D1000" s="7" t="s">
        <v>4</v>
      </c>
      <c r="E1000" s="7" t="s">
        <v>7</v>
      </c>
      <c r="F1000" s="7" t="s">
        <v>0</v>
      </c>
    </row>
    <row r="1001" spans="1:6" s="2" customFormat="1" ht="15" customHeight="1">
      <c r="A1001" s="58" t="str">
        <f t="shared" ref="A1001:A1012" si="174">A883</f>
        <v>Via Local Esquerda -Estaca 895+19,28 A 911+05,00</v>
      </c>
      <c r="B1001" s="60"/>
      <c r="C1001" s="1">
        <f t="shared" ref="C1001:C1012" si="175">D883</f>
        <v>305.72000000000003</v>
      </c>
      <c r="D1001" s="1">
        <v>7</v>
      </c>
      <c r="E1001" s="15">
        <v>3</v>
      </c>
      <c r="F1001" s="4">
        <f t="shared" ref="F1001:F1010" si="176">D1001*E1001*C1001</f>
        <v>6420.1200000000008</v>
      </c>
    </row>
    <row r="1002" spans="1:6" s="2" customFormat="1" ht="15" customHeight="1">
      <c r="A1002" s="58" t="str">
        <f t="shared" si="174"/>
        <v>Via Local Esquerda -Estaca 911+05,00 A 912+15,84</v>
      </c>
      <c r="B1002" s="60"/>
      <c r="C1002" s="1">
        <f t="shared" si="175"/>
        <v>30.84</v>
      </c>
      <c r="D1002" s="1">
        <v>11.15</v>
      </c>
      <c r="E1002" s="15">
        <v>3</v>
      </c>
      <c r="F1002" s="4">
        <f t="shared" si="176"/>
        <v>1031.5980000000002</v>
      </c>
    </row>
    <row r="1003" spans="1:6" s="2" customFormat="1" ht="15" customHeight="1">
      <c r="A1003" s="58" t="str">
        <f t="shared" si="174"/>
        <v>Via Local Esquerda -Estaca 922+00,00 A 928+00,00</v>
      </c>
      <c r="B1003" s="60"/>
      <c r="C1003" s="1">
        <f t="shared" si="175"/>
        <v>120</v>
      </c>
      <c r="D1003" s="1">
        <v>8.5</v>
      </c>
      <c r="E1003" s="15">
        <v>3</v>
      </c>
      <c r="F1003" s="4">
        <f t="shared" si="176"/>
        <v>3060</v>
      </c>
    </row>
    <row r="1004" spans="1:6" s="2" customFormat="1" ht="15" customHeight="1">
      <c r="A1004" s="58" t="str">
        <f t="shared" si="174"/>
        <v>Via Local Esquerda -Estaca 928+00,00 A 954+00,00</v>
      </c>
      <c r="B1004" s="60"/>
      <c r="C1004" s="1">
        <f t="shared" si="175"/>
        <v>520</v>
      </c>
      <c r="D1004" s="1">
        <v>8.25</v>
      </c>
      <c r="E1004" s="15">
        <v>3</v>
      </c>
      <c r="F1004" s="4">
        <f t="shared" si="176"/>
        <v>12870</v>
      </c>
    </row>
    <row r="1005" spans="1:6" s="2" customFormat="1" ht="15" customHeight="1">
      <c r="A1005" s="58" t="str">
        <f t="shared" si="174"/>
        <v>Via Local Esquerda -Estaca 954+00,00 A 963+00,00</v>
      </c>
      <c r="B1005" s="60"/>
      <c r="C1005" s="1">
        <f t="shared" si="175"/>
        <v>180</v>
      </c>
      <c r="D1005" s="1">
        <v>6.85</v>
      </c>
      <c r="E1005" s="15">
        <v>3</v>
      </c>
      <c r="F1005" s="4">
        <f t="shared" si="176"/>
        <v>3698.9999999999995</v>
      </c>
    </row>
    <row r="1006" spans="1:6" s="2" customFormat="1" ht="15" customHeight="1">
      <c r="A1006" s="58" t="str">
        <f t="shared" si="174"/>
        <v>Via Local Esquerda -Estaca 963+00,00 A 970+00,00</v>
      </c>
      <c r="B1006" s="60"/>
      <c r="C1006" s="1">
        <f t="shared" si="175"/>
        <v>140</v>
      </c>
      <c r="D1006" s="1">
        <v>7.55</v>
      </c>
      <c r="E1006" s="15">
        <v>3</v>
      </c>
      <c r="F1006" s="4">
        <f t="shared" si="176"/>
        <v>3171</v>
      </c>
    </row>
    <row r="1007" spans="1:6" s="2" customFormat="1" ht="15" customHeight="1">
      <c r="A1007" s="58" t="str">
        <f t="shared" si="174"/>
        <v>Via Local Esquerda -Estaca 970+00,00 A 984+10,00</v>
      </c>
      <c r="B1007" s="60"/>
      <c r="C1007" s="1">
        <f t="shared" si="175"/>
        <v>290</v>
      </c>
      <c r="D1007" s="1">
        <v>7.25</v>
      </c>
      <c r="E1007" s="15">
        <v>3</v>
      </c>
      <c r="F1007" s="4">
        <f t="shared" si="176"/>
        <v>6307.5</v>
      </c>
    </row>
    <row r="1008" spans="1:6" s="2" customFormat="1" ht="15" customHeight="1">
      <c r="A1008" s="58" t="str">
        <f t="shared" si="174"/>
        <v>Via Local Esquerda -Estaca 984+10,00 A 994+00,00</v>
      </c>
      <c r="B1008" s="60"/>
      <c r="C1008" s="1">
        <f t="shared" si="175"/>
        <v>190</v>
      </c>
      <c r="D1008" s="1">
        <v>5.5</v>
      </c>
      <c r="E1008" s="15">
        <v>3</v>
      </c>
      <c r="F1008" s="4">
        <f t="shared" si="176"/>
        <v>3135</v>
      </c>
    </row>
    <row r="1009" spans="1:6" s="2" customFormat="1" ht="15" customHeight="1">
      <c r="A1009" s="58" t="str">
        <f t="shared" si="174"/>
        <v>Via Local Esquerda -Estaca 994+00,00 A 1000+14,61</v>
      </c>
      <c r="B1009" s="60"/>
      <c r="C1009" s="1">
        <f t="shared" si="175"/>
        <v>134.61000000000001</v>
      </c>
      <c r="D1009" s="1">
        <v>9.6999999999999993</v>
      </c>
      <c r="E1009" s="15">
        <v>3</v>
      </c>
      <c r="F1009" s="4">
        <f t="shared" si="176"/>
        <v>3917.1510000000003</v>
      </c>
    </row>
    <row r="1010" spans="1:6" s="2" customFormat="1" ht="15" customHeight="1">
      <c r="A1010" s="58" t="str">
        <f t="shared" si="174"/>
        <v>Ramo 700</v>
      </c>
      <c r="B1010" s="60"/>
      <c r="C1010" s="1">
        <f t="shared" si="175"/>
        <v>139</v>
      </c>
      <c r="D1010" s="1">
        <v>10.65</v>
      </c>
      <c r="E1010" s="15">
        <v>3</v>
      </c>
      <c r="F1010" s="4">
        <f t="shared" si="176"/>
        <v>4441.05</v>
      </c>
    </row>
    <row r="1011" spans="1:6" s="2" customFormat="1" ht="15" customHeight="1">
      <c r="A1011" s="58" t="str">
        <f t="shared" si="174"/>
        <v>Ramo 600</v>
      </c>
      <c r="B1011" s="60"/>
      <c r="C1011" s="1">
        <f t="shared" si="175"/>
        <v>163</v>
      </c>
      <c r="D1011" s="1">
        <v>7</v>
      </c>
      <c r="E1011" s="15">
        <v>3</v>
      </c>
      <c r="F1011" s="4">
        <f>D1011*E1011*C1011</f>
        <v>3423</v>
      </c>
    </row>
    <row r="1012" spans="1:6" s="2" customFormat="1" ht="15" customHeight="1">
      <c r="A1012" s="58" t="str">
        <f t="shared" si="174"/>
        <v>Ramo 400</v>
      </c>
      <c r="B1012" s="60"/>
      <c r="C1012" s="1">
        <f t="shared" si="175"/>
        <v>340</v>
      </c>
      <c r="D1012" s="1">
        <v>7</v>
      </c>
      <c r="E1012" s="15">
        <v>3</v>
      </c>
      <c r="F1012" s="4">
        <f>D1012*E1012*C1012</f>
        <v>7140</v>
      </c>
    </row>
    <row r="1013" spans="1:6" s="2" customFormat="1" ht="15" customHeight="1">
      <c r="A1013" s="58" t="s">
        <v>132</v>
      </c>
      <c r="B1013" s="60"/>
      <c r="C1013" s="1">
        <v>34</v>
      </c>
      <c r="D1013" s="1">
        <v>7</v>
      </c>
      <c r="E1013" s="15">
        <v>3</v>
      </c>
      <c r="F1013" s="4">
        <f>D1013*E1013*C1013</f>
        <v>714</v>
      </c>
    </row>
    <row r="1014" spans="1:6" s="2" customFormat="1" ht="15" customHeight="1">
      <c r="A1014" s="58" t="s">
        <v>133</v>
      </c>
      <c r="B1014" s="60"/>
      <c r="C1014" s="1">
        <v>41</v>
      </c>
      <c r="D1014" s="1">
        <v>13.45</v>
      </c>
      <c r="E1014" s="15">
        <v>3</v>
      </c>
      <c r="F1014" s="4">
        <f>D1014*E1014*C1014</f>
        <v>1654.3499999999997</v>
      </c>
    </row>
    <row r="1015" spans="1:6" s="2" customFormat="1" ht="15" customHeight="1">
      <c r="A1015" s="66" t="s">
        <v>6</v>
      </c>
      <c r="B1015" s="67"/>
      <c r="C1015" s="67"/>
      <c r="D1015" s="67"/>
      <c r="E1015" s="68"/>
      <c r="F1015" s="11">
        <f>SUM(F1001:F1014)</f>
        <v>60983.769</v>
      </c>
    </row>
    <row r="1016" spans="1:6" s="2" customFormat="1" ht="7.5" customHeight="1">
      <c r="A1016" s="57"/>
      <c r="B1016" s="57"/>
      <c r="C1016" s="57"/>
      <c r="D1016" s="57"/>
      <c r="E1016" s="57"/>
      <c r="F1016" s="57"/>
    </row>
    <row r="1017" spans="1:6" s="2" customFormat="1" ht="20.100000000000001" customHeight="1">
      <c r="A1017" s="45" t="s">
        <v>189</v>
      </c>
      <c r="B1017" s="46"/>
      <c r="C1017" s="46"/>
      <c r="D1017" s="46"/>
      <c r="E1017" s="46"/>
      <c r="F1017" s="47"/>
    </row>
    <row r="1018" spans="1:6" s="2" customFormat="1" ht="39.950000000000003" customHeight="1">
      <c r="A1018" s="48" t="s">
        <v>13</v>
      </c>
      <c r="B1018" s="49"/>
      <c r="C1018" s="50"/>
      <c r="D1018" s="7" t="s">
        <v>3</v>
      </c>
      <c r="E1018" s="7" t="s">
        <v>4</v>
      </c>
      <c r="F1018" s="7" t="s">
        <v>0</v>
      </c>
    </row>
    <row r="1019" spans="1:6" s="2" customFormat="1" ht="15" customHeight="1">
      <c r="A1019" s="58" t="str">
        <f t="shared" ref="A1019:A1030" si="177">A1001</f>
        <v>Via Local Esquerda -Estaca 895+19,28 A 911+05,00</v>
      </c>
      <c r="B1019" s="59"/>
      <c r="C1019" s="60"/>
      <c r="D1019" s="1">
        <f t="shared" ref="D1019:D1030" si="178">C1001</f>
        <v>305.72000000000003</v>
      </c>
      <c r="E1019" s="1">
        <f>D1001</f>
        <v>7</v>
      </c>
      <c r="F1019" s="1">
        <f>E1019*D1019</f>
        <v>2140.04</v>
      </c>
    </row>
    <row r="1020" spans="1:6" s="2" customFormat="1" ht="15" customHeight="1">
      <c r="A1020" s="58" t="str">
        <f t="shared" si="177"/>
        <v>Via Local Esquerda -Estaca 911+05,00 A 912+15,84</v>
      </c>
      <c r="B1020" s="59"/>
      <c r="C1020" s="60"/>
      <c r="D1020" s="1">
        <f t="shared" si="178"/>
        <v>30.84</v>
      </c>
      <c r="E1020" s="1">
        <f t="shared" ref="E1020:E1030" si="179">D1002</f>
        <v>11.15</v>
      </c>
      <c r="F1020" s="1">
        <f t="shared" ref="F1020:F1030" si="180">E1020*D1020</f>
        <v>343.86599999999999</v>
      </c>
    </row>
    <row r="1021" spans="1:6" s="2" customFormat="1" ht="15" customHeight="1">
      <c r="A1021" s="58" t="str">
        <f t="shared" si="177"/>
        <v>Via Local Esquerda -Estaca 922+00,00 A 928+00,00</v>
      </c>
      <c r="B1021" s="59"/>
      <c r="C1021" s="60"/>
      <c r="D1021" s="1">
        <f t="shared" si="178"/>
        <v>120</v>
      </c>
      <c r="E1021" s="1">
        <f t="shared" si="179"/>
        <v>8.5</v>
      </c>
      <c r="F1021" s="1">
        <f t="shared" si="180"/>
        <v>1020</v>
      </c>
    </row>
    <row r="1022" spans="1:6" s="2" customFormat="1" ht="15" customHeight="1">
      <c r="A1022" s="58" t="str">
        <f t="shared" si="177"/>
        <v>Via Local Esquerda -Estaca 928+00,00 A 954+00,00</v>
      </c>
      <c r="B1022" s="59"/>
      <c r="C1022" s="60"/>
      <c r="D1022" s="1">
        <f t="shared" si="178"/>
        <v>520</v>
      </c>
      <c r="E1022" s="1">
        <f t="shared" si="179"/>
        <v>8.25</v>
      </c>
      <c r="F1022" s="1">
        <f t="shared" si="180"/>
        <v>4290</v>
      </c>
    </row>
    <row r="1023" spans="1:6" s="2" customFormat="1" ht="15" customHeight="1">
      <c r="A1023" s="58" t="str">
        <f t="shared" si="177"/>
        <v>Via Local Esquerda -Estaca 954+00,00 A 963+00,00</v>
      </c>
      <c r="B1023" s="59"/>
      <c r="C1023" s="60"/>
      <c r="D1023" s="1">
        <f t="shared" si="178"/>
        <v>180</v>
      </c>
      <c r="E1023" s="1">
        <f t="shared" si="179"/>
        <v>6.85</v>
      </c>
      <c r="F1023" s="1">
        <f t="shared" si="180"/>
        <v>1233</v>
      </c>
    </row>
    <row r="1024" spans="1:6" s="2" customFormat="1" ht="15" customHeight="1">
      <c r="A1024" s="58" t="str">
        <f t="shared" si="177"/>
        <v>Via Local Esquerda -Estaca 963+00,00 A 970+00,00</v>
      </c>
      <c r="B1024" s="59"/>
      <c r="C1024" s="60"/>
      <c r="D1024" s="1">
        <f t="shared" si="178"/>
        <v>140</v>
      </c>
      <c r="E1024" s="1">
        <f t="shared" si="179"/>
        <v>7.55</v>
      </c>
      <c r="F1024" s="1">
        <f t="shared" si="180"/>
        <v>1057</v>
      </c>
    </row>
    <row r="1025" spans="1:8" s="2" customFormat="1" ht="15" customHeight="1">
      <c r="A1025" s="58" t="str">
        <f t="shared" si="177"/>
        <v>Via Local Esquerda -Estaca 970+00,00 A 984+10,00</v>
      </c>
      <c r="B1025" s="59"/>
      <c r="C1025" s="60"/>
      <c r="D1025" s="1">
        <f t="shared" si="178"/>
        <v>290</v>
      </c>
      <c r="E1025" s="1">
        <f t="shared" si="179"/>
        <v>7.25</v>
      </c>
      <c r="F1025" s="1">
        <f t="shared" si="180"/>
        <v>2102.5</v>
      </c>
    </row>
    <row r="1026" spans="1:8" s="2" customFormat="1" ht="15" customHeight="1">
      <c r="A1026" s="58" t="str">
        <f t="shared" si="177"/>
        <v>Via Local Esquerda -Estaca 984+10,00 A 994+00,00</v>
      </c>
      <c r="B1026" s="59"/>
      <c r="C1026" s="60"/>
      <c r="D1026" s="1">
        <f t="shared" si="178"/>
        <v>190</v>
      </c>
      <c r="E1026" s="1">
        <f t="shared" si="179"/>
        <v>5.5</v>
      </c>
      <c r="F1026" s="1">
        <f t="shared" si="180"/>
        <v>1045</v>
      </c>
    </row>
    <row r="1027" spans="1:8" s="2" customFormat="1" ht="15" customHeight="1">
      <c r="A1027" s="58" t="str">
        <f t="shared" si="177"/>
        <v>Via Local Esquerda -Estaca 994+00,00 A 1000+14,61</v>
      </c>
      <c r="B1027" s="59"/>
      <c r="C1027" s="60"/>
      <c r="D1027" s="1">
        <f t="shared" si="178"/>
        <v>134.61000000000001</v>
      </c>
      <c r="E1027" s="1">
        <f t="shared" si="179"/>
        <v>9.6999999999999993</v>
      </c>
      <c r="F1027" s="1">
        <f t="shared" si="180"/>
        <v>1305.7170000000001</v>
      </c>
    </row>
    <row r="1028" spans="1:8" s="2" customFormat="1" ht="15" customHeight="1">
      <c r="A1028" s="58" t="str">
        <f t="shared" si="177"/>
        <v>Ramo 700</v>
      </c>
      <c r="B1028" s="59"/>
      <c r="C1028" s="60"/>
      <c r="D1028" s="1">
        <f t="shared" si="178"/>
        <v>139</v>
      </c>
      <c r="E1028" s="1">
        <f t="shared" si="179"/>
        <v>10.65</v>
      </c>
      <c r="F1028" s="1">
        <f t="shared" si="180"/>
        <v>1480.3500000000001</v>
      </c>
    </row>
    <row r="1029" spans="1:8" s="2" customFormat="1" ht="15" customHeight="1">
      <c r="A1029" s="58" t="str">
        <f t="shared" si="177"/>
        <v>Ramo 600</v>
      </c>
      <c r="B1029" s="59"/>
      <c r="C1029" s="60"/>
      <c r="D1029" s="1">
        <f t="shared" si="178"/>
        <v>163</v>
      </c>
      <c r="E1029" s="1">
        <f t="shared" si="179"/>
        <v>7</v>
      </c>
      <c r="F1029" s="1">
        <f t="shared" si="180"/>
        <v>1141</v>
      </c>
    </row>
    <row r="1030" spans="1:8" s="2" customFormat="1" ht="15" customHeight="1">
      <c r="A1030" s="58" t="str">
        <f t="shared" si="177"/>
        <v>Ramo 400</v>
      </c>
      <c r="B1030" s="59"/>
      <c r="C1030" s="60"/>
      <c r="D1030" s="1">
        <f t="shared" si="178"/>
        <v>340</v>
      </c>
      <c r="E1030" s="1">
        <f t="shared" si="179"/>
        <v>7</v>
      </c>
      <c r="F1030" s="1">
        <f t="shared" si="180"/>
        <v>2380</v>
      </c>
    </row>
    <row r="1031" spans="1:8" s="2" customFormat="1" ht="15" customHeight="1">
      <c r="A1031" s="54" t="s">
        <v>6</v>
      </c>
      <c r="B1031" s="55"/>
      <c r="C1031" s="55"/>
      <c r="D1031" s="55"/>
      <c r="E1031" s="56"/>
      <c r="F1031" s="5">
        <f>SUM(F1019:F1030)</f>
        <v>19538.472999999998</v>
      </c>
      <c r="G1031" s="8"/>
      <c r="H1031" s="3"/>
    </row>
    <row r="1032" spans="1:8" s="2" customFormat="1" ht="7.5" customHeight="1">
      <c r="A1032" s="57"/>
      <c r="B1032" s="57"/>
      <c r="C1032" s="57"/>
      <c r="D1032" s="57"/>
      <c r="E1032" s="57"/>
      <c r="F1032" s="57"/>
    </row>
    <row r="1033" spans="1:8" s="2" customFormat="1" ht="20.100000000000001" customHeight="1">
      <c r="A1033" s="45" t="s">
        <v>15</v>
      </c>
      <c r="B1033" s="46"/>
      <c r="C1033" s="46"/>
      <c r="D1033" s="46"/>
      <c r="E1033" s="46"/>
      <c r="F1033" s="47"/>
    </row>
    <row r="1034" spans="1:8" s="2" customFormat="1" ht="39.950000000000003" customHeight="1">
      <c r="A1034" s="16" t="s">
        <v>13</v>
      </c>
      <c r="B1034" s="7" t="s">
        <v>3</v>
      </c>
      <c r="C1034" s="7" t="s">
        <v>4</v>
      </c>
      <c r="D1034" s="7" t="s">
        <v>0</v>
      </c>
      <c r="E1034" s="7" t="s">
        <v>1</v>
      </c>
      <c r="F1034" s="7" t="s">
        <v>2</v>
      </c>
    </row>
    <row r="1035" spans="1:8" s="2" customFormat="1" ht="15" customHeight="1">
      <c r="A1035" s="6" t="str">
        <f t="shared" ref="A1035:A1048" si="181">A1001</f>
        <v>Via Local Esquerda -Estaca 895+19,28 A 911+05,00</v>
      </c>
      <c r="B1035" s="1">
        <f t="shared" ref="B1035:C1048" si="182">C1001</f>
        <v>305.72000000000003</v>
      </c>
      <c r="C1035" s="1">
        <f t="shared" si="182"/>
        <v>7</v>
      </c>
      <c r="D1035" s="1">
        <f>C1035*B1035</f>
        <v>2140.04</v>
      </c>
      <c r="E1035" s="1">
        <v>0.04</v>
      </c>
      <c r="F1035" s="1">
        <f>E1035*D1035</f>
        <v>85.601600000000005</v>
      </c>
    </row>
    <row r="1036" spans="1:8" s="2" customFormat="1" ht="15" customHeight="1">
      <c r="A1036" s="6" t="str">
        <f t="shared" si="181"/>
        <v>Via Local Esquerda -Estaca 911+05,00 A 912+15,84</v>
      </c>
      <c r="B1036" s="1">
        <f t="shared" si="182"/>
        <v>30.84</v>
      </c>
      <c r="C1036" s="1">
        <f t="shared" si="182"/>
        <v>11.15</v>
      </c>
      <c r="D1036" s="1">
        <f t="shared" ref="D1036:D1044" si="183">C1036*B1036</f>
        <v>343.86599999999999</v>
      </c>
      <c r="E1036" s="1">
        <v>0.04</v>
      </c>
      <c r="F1036" s="1">
        <f t="shared" ref="F1036:F1044" si="184">E1036*D1036</f>
        <v>13.75464</v>
      </c>
    </row>
    <row r="1037" spans="1:8" s="2" customFormat="1" ht="15" customHeight="1">
      <c r="A1037" s="6" t="str">
        <f t="shared" si="181"/>
        <v>Via Local Esquerda -Estaca 922+00,00 A 928+00,00</v>
      </c>
      <c r="B1037" s="1">
        <f t="shared" si="182"/>
        <v>120</v>
      </c>
      <c r="C1037" s="1">
        <f t="shared" si="182"/>
        <v>8.5</v>
      </c>
      <c r="D1037" s="1">
        <f t="shared" si="183"/>
        <v>1020</v>
      </c>
      <c r="E1037" s="1">
        <v>0.04</v>
      </c>
      <c r="F1037" s="1">
        <f t="shared" si="184"/>
        <v>40.800000000000004</v>
      </c>
    </row>
    <row r="1038" spans="1:8" s="2" customFormat="1" ht="15" customHeight="1">
      <c r="A1038" s="6" t="str">
        <f t="shared" si="181"/>
        <v>Via Local Esquerda -Estaca 928+00,00 A 954+00,00</v>
      </c>
      <c r="B1038" s="1">
        <f t="shared" si="182"/>
        <v>520</v>
      </c>
      <c r="C1038" s="1">
        <f t="shared" si="182"/>
        <v>8.25</v>
      </c>
      <c r="D1038" s="1">
        <f t="shared" si="183"/>
        <v>4290</v>
      </c>
      <c r="E1038" s="1">
        <v>0.04</v>
      </c>
      <c r="F1038" s="1">
        <f t="shared" si="184"/>
        <v>171.6</v>
      </c>
    </row>
    <row r="1039" spans="1:8" s="2" customFormat="1" ht="15" customHeight="1">
      <c r="A1039" s="6" t="str">
        <f t="shared" si="181"/>
        <v>Via Local Esquerda -Estaca 954+00,00 A 963+00,00</v>
      </c>
      <c r="B1039" s="1">
        <f t="shared" si="182"/>
        <v>180</v>
      </c>
      <c r="C1039" s="1">
        <f t="shared" si="182"/>
        <v>6.85</v>
      </c>
      <c r="D1039" s="1">
        <f t="shared" si="183"/>
        <v>1233</v>
      </c>
      <c r="E1039" s="1">
        <v>0.04</v>
      </c>
      <c r="F1039" s="1">
        <f t="shared" si="184"/>
        <v>49.32</v>
      </c>
    </row>
    <row r="1040" spans="1:8" s="2" customFormat="1" ht="15" customHeight="1">
      <c r="A1040" s="6" t="str">
        <f t="shared" si="181"/>
        <v>Via Local Esquerda -Estaca 963+00,00 A 970+00,00</v>
      </c>
      <c r="B1040" s="1">
        <f t="shared" si="182"/>
        <v>140</v>
      </c>
      <c r="C1040" s="1">
        <f t="shared" si="182"/>
        <v>7.55</v>
      </c>
      <c r="D1040" s="1">
        <f t="shared" si="183"/>
        <v>1057</v>
      </c>
      <c r="E1040" s="1">
        <v>0.04</v>
      </c>
      <c r="F1040" s="1">
        <f t="shared" si="184"/>
        <v>42.28</v>
      </c>
    </row>
    <row r="1041" spans="1:8" s="2" customFormat="1" ht="15" customHeight="1">
      <c r="A1041" s="6" t="str">
        <f t="shared" si="181"/>
        <v>Via Local Esquerda -Estaca 970+00,00 A 984+10,00</v>
      </c>
      <c r="B1041" s="1">
        <f t="shared" si="182"/>
        <v>290</v>
      </c>
      <c r="C1041" s="1">
        <f t="shared" si="182"/>
        <v>7.25</v>
      </c>
      <c r="D1041" s="1">
        <f t="shared" si="183"/>
        <v>2102.5</v>
      </c>
      <c r="E1041" s="1">
        <v>0.04</v>
      </c>
      <c r="F1041" s="1">
        <f t="shared" si="184"/>
        <v>84.100000000000009</v>
      </c>
    </row>
    <row r="1042" spans="1:8" s="2" customFormat="1" ht="15" customHeight="1">
      <c r="A1042" s="6" t="str">
        <f t="shared" si="181"/>
        <v>Via Local Esquerda -Estaca 984+10,00 A 994+00,00</v>
      </c>
      <c r="B1042" s="1">
        <f t="shared" si="182"/>
        <v>190</v>
      </c>
      <c r="C1042" s="1">
        <f t="shared" si="182"/>
        <v>5.5</v>
      </c>
      <c r="D1042" s="1">
        <f t="shared" si="183"/>
        <v>1045</v>
      </c>
      <c r="E1042" s="1">
        <v>0.04</v>
      </c>
      <c r="F1042" s="1">
        <f t="shared" si="184"/>
        <v>41.800000000000004</v>
      </c>
    </row>
    <row r="1043" spans="1:8" s="2" customFormat="1" ht="15" customHeight="1">
      <c r="A1043" s="6" t="str">
        <f t="shared" si="181"/>
        <v>Via Local Esquerda -Estaca 994+00,00 A 1000+14,61</v>
      </c>
      <c r="B1043" s="1">
        <f t="shared" si="182"/>
        <v>134.61000000000001</v>
      </c>
      <c r="C1043" s="1">
        <f t="shared" si="182"/>
        <v>9.6999999999999993</v>
      </c>
      <c r="D1043" s="1">
        <f t="shared" si="183"/>
        <v>1305.7170000000001</v>
      </c>
      <c r="E1043" s="1">
        <v>0.04</v>
      </c>
      <c r="F1043" s="1">
        <f t="shared" si="184"/>
        <v>52.228680000000004</v>
      </c>
    </row>
    <row r="1044" spans="1:8" s="2" customFormat="1" ht="15" customHeight="1">
      <c r="A1044" s="6" t="str">
        <f t="shared" si="181"/>
        <v>Ramo 700</v>
      </c>
      <c r="B1044" s="1">
        <f t="shared" si="182"/>
        <v>139</v>
      </c>
      <c r="C1044" s="1">
        <f t="shared" si="182"/>
        <v>10.65</v>
      </c>
      <c r="D1044" s="1">
        <f t="shared" si="183"/>
        <v>1480.3500000000001</v>
      </c>
      <c r="E1044" s="1">
        <v>0.04</v>
      </c>
      <c r="F1044" s="1">
        <f t="shared" si="184"/>
        <v>59.214000000000006</v>
      </c>
    </row>
    <row r="1045" spans="1:8" s="2" customFormat="1" ht="15" customHeight="1">
      <c r="A1045" s="6" t="str">
        <f t="shared" si="181"/>
        <v>Ramo 600</v>
      </c>
      <c r="B1045" s="1">
        <f t="shared" si="182"/>
        <v>163</v>
      </c>
      <c r="C1045" s="1">
        <f t="shared" si="182"/>
        <v>7</v>
      </c>
      <c r="D1045" s="1">
        <f>C1045*B1045</f>
        <v>1141</v>
      </c>
      <c r="E1045" s="1">
        <v>0.04</v>
      </c>
      <c r="F1045" s="1">
        <f>E1045*D1045</f>
        <v>45.64</v>
      </c>
    </row>
    <row r="1046" spans="1:8" s="2" customFormat="1" ht="15" customHeight="1">
      <c r="A1046" s="6" t="str">
        <f t="shared" si="181"/>
        <v>Ramo 400</v>
      </c>
      <c r="B1046" s="1">
        <f t="shared" si="182"/>
        <v>340</v>
      </c>
      <c r="C1046" s="1">
        <f t="shared" si="182"/>
        <v>7</v>
      </c>
      <c r="D1046" s="1">
        <f>C1046*B1046</f>
        <v>2380</v>
      </c>
      <c r="E1046" s="1">
        <v>0.04</v>
      </c>
      <c r="F1046" s="1">
        <f>E1046*D1046</f>
        <v>95.2</v>
      </c>
    </row>
    <row r="1047" spans="1:8" s="2" customFormat="1" ht="15" customHeight="1">
      <c r="A1047" s="6" t="str">
        <f t="shared" si="181"/>
        <v>Ramo 400 - OAE</v>
      </c>
      <c r="B1047" s="1">
        <f t="shared" si="182"/>
        <v>34</v>
      </c>
      <c r="C1047" s="1">
        <f t="shared" si="182"/>
        <v>7</v>
      </c>
      <c r="D1047" s="1">
        <f>C1047*B1047</f>
        <v>238</v>
      </c>
      <c r="E1047" s="1">
        <v>0.04</v>
      </c>
      <c r="F1047" s="1">
        <f>E1047*D1047</f>
        <v>9.52</v>
      </c>
    </row>
    <row r="1048" spans="1:8" s="2" customFormat="1" ht="15" customHeight="1">
      <c r="A1048" s="6" t="str">
        <f t="shared" si="181"/>
        <v>Retorno</v>
      </c>
      <c r="B1048" s="1">
        <f t="shared" si="182"/>
        <v>41</v>
      </c>
      <c r="C1048" s="1">
        <f t="shared" si="182"/>
        <v>13.45</v>
      </c>
      <c r="D1048" s="1">
        <f>C1048*B1048</f>
        <v>551.44999999999993</v>
      </c>
      <c r="E1048" s="1">
        <v>0.04</v>
      </c>
      <c r="F1048" s="1">
        <f>E1048*D1048</f>
        <v>22.057999999999996</v>
      </c>
    </row>
    <row r="1049" spans="1:8" s="2" customFormat="1" ht="15" customHeight="1">
      <c r="A1049" s="54" t="s">
        <v>6</v>
      </c>
      <c r="B1049" s="55"/>
      <c r="C1049" s="55"/>
      <c r="D1049" s="5">
        <f>SUM(D1035:D1048)</f>
        <v>20327.922999999999</v>
      </c>
      <c r="E1049" s="23"/>
      <c r="F1049" s="5">
        <f>SUM(F1035:F1048)</f>
        <v>813.11692000000005</v>
      </c>
      <c r="G1049" s="8"/>
      <c r="H1049" s="3"/>
    </row>
    <row r="1050" spans="1:8" s="2" customFormat="1" ht="7.5" customHeight="1">
      <c r="A1050" s="57"/>
      <c r="B1050" s="57"/>
      <c r="C1050" s="57"/>
      <c r="D1050" s="57"/>
      <c r="E1050" s="57"/>
      <c r="F1050" s="57"/>
    </row>
    <row r="1051" spans="1:8" s="2" customFormat="1" ht="20.100000000000001" customHeight="1">
      <c r="A1051" s="45" t="s">
        <v>5</v>
      </c>
      <c r="B1051" s="46"/>
      <c r="C1051" s="46"/>
      <c r="D1051" s="46"/>
      <c r="E1051" s="46"/>
      <c r="F1051" s="47"/>
    </row>
    <row r="1052" spans="1:8" s="2" customFormat="1" ht="39.950000000000003" customHeight="1">
      <c r="A1052" s="16" t="s">
        <v>13</v>
      </c>
      <c r="B1052" s="7" t="s">
        <v>3</v>
      </c>
      <c r="C1052" s="7" t="s">
        <v>4</v>
      </c>
      <c r="D1052" s="7" t="s">
        <v>0</v>
      </c>
      <c r="E1052" s="7" t="s">
        <v>1</v>
      </c>
      <c r="F1052" s="7" t="s">
        <v>2</v>
      </c>
    </row>
    <row r="1053" spans="1:8" s="2" customFormat="1" ht="15" customHeight="1">
      <c r="A1053" s="6" t="str">
        <f t="shared" ref="A1053:C1066" si="185">A1035</f>
        <v>Via Local Esquerda -Estaca 895+19,28 A 911+05,00</v>
      </c>
      <c r="B1053" s="12">
        <f t="shared" si="185"/>
        <v>305.72000000000003</v>
      </c>
      <c r="C1053" s="1">
        <f t="shared" si="185"/>
        <v>7</v>
      </c>
      <c r="D1053" s="1">
        <f>C1053*B1053</f>
        <v>2140.04</v>
      </c>
      <c r="E1053" s="1">
        <v>0.05</v>
      </c>
      <c r="F1053" s="1">
        <f>E1053*D1053</f>
        <v>107.00200000000001</v>
      </c>
    </row>
    <row r="1054" spans="1:8" s="2" customFormat="1" ht="15" customHeight="1">
      <c r="A1054" s="6" t="str">
        <f t="shared" si="185"/>
        <v>Via Local Esquerda -Estaca 911+05,00 A 912+15,84</v>
      </c>
      <c r="B1054" s="12">
        <f t="shared" si="185"/>
        <v>30.84</v>
      </c>
      <c r="C1054" s="1">
        <f t="shared" si="185"/>
        <v>11.15</v>
      </c>
      <c r="D1054" s="1">
        <f t="shared" ref="D1054:D1062" si="186">C1054*B1054</f>
        <v>343.86599999999999</v>
      </c>
      <c r="E1054" s="1">
        <v>0.05</v>
      </c>
      <c r="F1054" s="1">
        <f t="shared" ref="F1054:F1062" si="187">E1054*D1054</f>
        <v>17.193300000000001</v>
      </c>
    </row>
    <row r="1055" spans="1:8" s="2" customFormat="1" ht="15" customHeight="1">
      <c r="A1055" s="6" t="str">
        <f t="shared" si="185"/>
        <v>Via Local Esquerda -Estaca 922+00,00 A 928+00,00</v>
      </c>
      <c r="B1055" s="12">
        <f t="shared" si="185"/>
        <v>120</v>
      </c>
      <c r="C1055" s="1">
        <f t="shared" si="185"/>
        <v>8.5</v>
      </c>
      <c r="D1055" s="1">
        <f t="shared" si="186"/>
        <v>1020</v>
      </c>
      <c r="E1055" s="1">
        <v>0.05</v>
      </c>
      <c r="F1055" s="1">
        <f t="shared" si="187"/>
        <v>51</v>
      </c>
    </row>
    <row r="1056" spans="1:8" s="2" customFormat="1" ht="15" customHeight="1">
      <c r="A1056" s="6" t="str">
        <f t="shared" si="185"/>
        <v>Via Local Esquerda -Estaca 928+00,00 A 954+00,00</v>
      </c>
      <c r="B1056" s="12">
        <f t="shared" si="185"/>
        <v>520</v>
      </c>
      <c r="C1056" s="1">
        <f t="shared" si="185"/>
        <v>8.25</v>
      </c>
      <c r="D1056" s="1">
        <f t="shared" si="186"/>
        <v>4290</v>
      </c>
      <c r="E1056" s="1">
        <v>0.05</v>
      </c>
      <c r="F1056" s="1">
        <f t="shared" si="187"/>
        <v>214.5</v>
      </c>
    </row>
    <row r="1057" spans="1:8" s="2" customFormat="1" ht="15" customHeight="1">
      <c r="A1057" s="6" t="str">
        <f t="shared" si="185"/>
        <v>Via Local Esquerda -Estaca 954+00,00 A 963+00,00</v>
      </c>
      <c r="B1057" s="12">
        <f t="shared" si="185"/>
        <v>180</v>
      </c>
      <c r="C1057" s="1">
        <f t="shared" si="185"/>
        <v>6.85</v>
      </c>
      <c r="D1057" s="1">
        <f t="shared" si="186"/>
        <v>1233</v>
      </c>
      <c r="E1057" s="1">
        <v>0.05</v>
      </c>
      <c r="F1057" s="1">
        <f t="shared" si="187"/>
        <v>61.650000000000006</v>
      </c>
    </row>
    <row r="1058" spans="1:8" s="2" customFormat="1" ht="15" customHeight="1">
      <c r="A1058" s="6" t="str">
        <f t="shared" si="185"/>
        <v>Via Local Esquerda -Estaca 963+00,00 A 970+00,00</v>
      </c>
      <c r="B1058" s="12">
        <f t="shared" si="185"/>
        <v>140</v>
      </c>
      <c r="C1058" s="1">
        <f t="shared" si="185"/>
        <v>7.55</v>
      </c>
      <c r="D1058" s="1">
        <f t="shared" si="186"/>
        <v>1057</v>
      </c>
      <c r="E1058" s="1">
        <v>0.05</v>
      </c>
      <c r="F1058" s="1">
        <f t="shared" si="187"/>
        <v>52.85</v>
      </c>
    </row>
    <row r="1059" spans="1:8" s="2" customFormat="1" ht="15" customHeight="1">
      <c r="A1059" s="6" t="str">
        <f t="shared" si="185"/>
        <v>Via Local Esquerda -Estaca 970+00,00 A 984+10,00</v>
      </c>
      <c r="B1059" s="12">
        <f t="shared" si="185"/>
        <v>290</v>
      </c>
      <c r="C1059" s="1">
        <f t="shared" si="185"/>
        <v>7.25</v>
      </c>
      <c r="D1059" s="1">
        <f t="shared" si="186"/>
        <v>2102.5</v>
      </c>
      <c r="E1059" s="1">
        <v>0.05</v>
      </c>
      <c r="F1059" s="1">
        <f t="shared" si="187"/>
        <v>105.125</v>
      </c>
    </row>
    <row r="1060" spans="1:8" s="2" customFormat="1" ht="15" customHeight="1">
      <c r="A1060" s="6" t="str">
        <f t="shared" si="185"/>
        <v>Via Local Esquerda -Estaca 984+10,00 A 994+00,00</v>
      </c>
      <c r="B1060" s="12">
        <f t="shared" si="185"/>
        <v>190</v>
      </c>
      <c r="C1060" s="1">
        <f t="shared" si="185"/>
        <v>5.5</v>
      </c>
      <c r="D1060" s="1">
        <f t="shared" si="186"/>
        <v>1045</v>
      </c>
      <c r="E1060" s="1">
        <v>0.05</v>
      </c>
      <c r="F1060" s="1">
        <f t="shared" si="187"/>
        <v>52.25</v>
      </c>
    </row>
    <row r="1061" spans="1:8" s="2" customFormat="1" ht="15" customHeight="1">
      <c r="A1061" s="6" t="str">
        <f t="shared" si="185"/>
        <v>Via Local Esquerda -Estaca 994+00,00 A 1000+14,61</v>
      </c>
      <c r="B1061" s="12">
        <f t="shared" si="185"/>
        <v>134.61000000000001</v>
      </c>
      <c r="C1061" s="1">
        <f t="shared" si="185"/>
        <v>9.6999999999999993</v>
      </c>
      <c r="D1061" s="1">
        <f t="shared" si="186"/>
        <v>1305.7170000000001</v>
      </c>
      <c r="E1061" s="1">
        <v>0.05</v>
      </c>
      <c r="F1061" s="1">
        <f t="shared" si="187"/>
        <v>65.285850000000011</v>
      </c>
    </row>
    <row r="1062" spans="1:8" s="2" customFormat="1" ht="15" customHeight="1">
      <c r="A1062" s="6" t="str">
        <f t="shared" si="185"/>
        <v>Ramo 700</v>
      </c>
      <c r="B1062" s="12">
        <f t="shared" si="185"/>
        <v>139</v>
      </c>
      <c r="C1062" s="1">
        <f t="shared" si="185"/>
        <v>10.65</v>
      </c>
      <c r="D1062" s="1">
        <f t="shared" si="186"/>
        <v>1480.3500000000001</v>
      </c>
      <c r="E1062" s="1">
        <v>0.05</v>
      </c>
      <c r="F1062" s="1">
        <f t="shared" si="187"/>
        <v>74.017500000000013</v>
      </c>
    </row>
    <row r="1063" spans="1:8" s="2" customFormat="1" ht="15" customHeight="1">
      <c r="A1063" s="6" t="str">
        <f t="shared" si="185"/>
        <v>Ramo 600</v>
      </c>
      <c r="B1063" s="12">
        <f t="shared" si="185"/>
        <v>163</v>
      </c>
      <c r="C1063" s="1">
        <f t="shared" si="185"/>
        <v>7</v>
      </c>
      <c r="D1063" s="1">
        <f>C1063*B1063</f>
        <v>1141</v>
      </c>
      <c r="E1063" s="1">
        <v>0.05</v>
      </c>
      <c r="F1063" s="1">
        <f>E1063*D1063</f>
        <v>57.050000000000004</v>
      </c>
    </row>
    <row r="1064" spans="1:8" s="2" customFormat="1" ht="15" customHeight="1">
      <c r="A1064" s="6" t="str">
        <f t="shared" si="185"/>
        <v>Ramo 400</v>
      </c>
      <c r="B1064" s="12">
        <f t="shared" si="185"/>
        <v>340</v>
      </c>
      <c r="C1064" s="1">
        <f t="shared" si="185"/>
        <v>7</v>
      </c>
      <c r="D1064" s="1">
        <f>C1064*B1064</f>
        <v>2380</v>
      </c>
      <c r="E1064" s="1">
        <v>0.05</v>
      </c>
      <c r="F1064" s="1">
        <f>E1064*D1064</f>
        <v>119</v>
      </c>
    </row>
    <row r="1065" spans="1:8" s="2" customFormat="1" ht="15" customHeight="1">
      <c r="A1065" s="6" t="str">
        <f t="shared" si="185"/>
        <v>Ramo 400 - OAE</v>
      </c>
      <c r="B1065" s="12">
        <f t="shared" si="185"/>
        <v>34</v>
      </c>
      <c r="C1065" s="1">
        <f t="shared" si="185"/>
        <v>7</v>
      </c>
      <c r="D1065" s="1">
        <f>C1065*B1065</f>
        <v>238</v>
      </c>
      <c r="E1065" s="1">
        <v>0.05</v>
      </c>
      <c r="F1065" s="1">
        <f>E1065*D1065</f>
        <v>11.9</v>
      </c>
    </row>
    <row r="1066" spans="1:8" s="2" customFormat="1" ht="15" customHeight="1">
      <c r="A1066" s="6" t="str">
        <f t="shared" si="185"/>
        <v>Retorno</v>
      </c>
      <c r="B1066" s="12">
        <f t="shared" si="185"/>
        <v>41</v>
      </c>
      <c r="C1066" s="1">
        <f t="shared" si="185"/>
        <v>13.45</v>
      </c>
      <c r="D1066" s="1">
        <f>C1066*B1066</f>
        <v>551.44999999999993</v>
      </c>
      <c r="E1066" s="1">
        <v>0.05</v>
      </c>
      <c r="F1066" s="1">
        <f>E1066*D1066</f>
        <v>27.572499999999998</v>
      </c>
    </row>
    <row r="1067" spans="1:8" s="2" customFormat="1" ht="15" customHeight="1">
      <c r="A1067" s="54" t="s">
        <v>6</v>
      </c>
      <c r="B1067" s="55"/>
      <c r="C1067" s="55"/>
      <c r="D1067" s="5">
        <f>SUM(D1053:D1066)</f>
        <v>20327.922999999999</v>
      </c>
      <c r="E1067" s="23"/>
      <c r="F1067" s="5">
        <f>SUM(F1053:F1066)</f>
        <v>1016.3961499999999</v>
      </c>
      <c r="G1067" s="8"/>
      <c r="H1067" s="3"/>
    </row>
    <row r="1068" spans="1:8" s="2" customFormat="1" ht="7.5" customHeight="1">
      <c r="A1068" s="57"/>
      <c r="B1068" s="57"/>
      <c r="C1068" s="57"/>
      <c r="D1068" s="57"/>
      <c r="E1068" s="57"/>
      <c r="F1068" s="57"/>
    </row>
    <row r="1069" spans="1:8" s="2" customFormat="1" ht="20.100000000000001" customHeight="1">
      <c r="A1069" s="45" t="s">
        <v>30</v>
      </c>
      <c r="B1069" s="46"/>
      <c r="C1069" s="46"/>
      <c r="D1069" s="46"/>
      <c r="E1069" s="46"/>
      <c r="F1069" s="47"/>
    </row>
    <row r="1070" spans="1:8" s="2" customFormat="1" ht="24.95" customHeight="1">
      <c r="A1070" s="48" t="s">
        <v>13</v>
      </c>
      <c r="B1070" s="49"/>
      <c r="C1070" s="49"/>
      <c r="D1070" s="49"/>
      <c r="E1070" s="50"/>
      <c r="F1070" s="7" t="s">
        <v>10</v>
      </c>
    </row>
    <row r="1071" spans="1:8" s="2" customFormat="1" ht="15" customHeight="1">
      <c r="A1071" s="58" t="s">
        <v>40</v>
      </c>
      <c r="B1071" s="59"/>
      <c r="C1071" s="59"/>
      <c r="D1071" s="59"/>
      <c r="E1071" s="60"/>
      <c r="F1071" s="13">
        <v>3525</v>
      </c>
    </row>
    <row r="1072" spans="1:8" s="2" customFormat="1" ht="15" customHeight="1">
      <c r="A1072" s="63" t="s">
        <v>9</v>
      </c>
      <c r="B1072" s="64"/>
      <c r="C1072" s="64"/>
      <c r="D1072" s="64"/>
      <c r="E1072" s="65"/>
      <c r="F1072" s="5">
        <f>F1071</f>
        <v>3525</v>
      </c>
      <c r="G1072" s="9"/>
    </row>
    <row r="1073" spans="1:7" s="2" customFormat="1" ht="15" customHeight="1">
      <c r="A1073" s="63" t="s">
        <v>11</v>
      </c>
      <c r="B1073" s="64"/>
      <c r="C1073" s="64"/>
      <c r="D1073" s="64"/>
      <c r="E1073" s="65"/>
      <c r="F1073" s="5">
        <f>SUM(F1072:F1072)/2</f>
        <v>1762.5</v>
      </c>
      <c r="G1073" s="9"/>
    </row>
    <row r="1074" spans="1:7" s="2" customFormat="1" ht="15" customHeight="1">
      <c r="A1074" s="63" t="s">
        <v>12</v>
      </c>
      <c r="B1074" s="64"/>
      <c r="C1074" s="64"/>
      <c r="D1074" s="64"/>
      <c r="E1074" s="65"/>
      <c r="F1074" s="5">
        <f>SUM(F1073:F1073)</f>
        <v>1762.5</v>
      </c>
      <c r="G1074" s="9"/>
    </row>
    <row r="1075" spans="1:7" s="2" customFormat="1" ht="7.5" customHeight="1">
      <c r="A1075" s="57"/>
      <c r="B1075" s="57"/>
      <c r="C1075" s="57"/>
      <c r="D1075" s="57"/>
      <c r="E1075" s="57"/>
      <c r="F1075" s="57"/>
    </row>
    <row r="1076" spans="1:7" s="2" customFormat="1" ht="20.100000000000001" customHeight="1">
      <c r="A1076" s="45" t="s">
        <v>34</v>
      </c>
      <c r="B1076" s="46"/>
      <c r="C1076" s="46"/>
      <c r="D1076" s="46"/>
      <c r="E1076" s="46"/>
      <c r="F1076" s="47"/>
    </row>
    <row r="1077" spans="1:7" s="2" customFormat="1" ht="24.95" customHeight="1">
      <c r="A1077" s="48" t="s">
        <v>13</v>
      </c>
      <c r="B1077" s="49"/>
      <c r="C1077" s="49"/>
      <c r="D1077" s="49"/>
      <c r="E1077" s="50"/>
      <c r="F1077" s="7" t="s">
        <v>10</v>
      </c>
    </row>
    <row r="1078" spans="1:7" s="2" customFormat="1" ht="15" customHeight="1">
      <c r="A1078" s="58" t="s">
        <v>40</v>
      </c>
      <c r="B1078" s="59"/>
      <c r="C1078" s="59"/>
      <c r="D1078" s="59"/>
      <c r="E1078" s="60"/>
      <c r="F1078" s="13">
        <v>2741</v>
      </c>
    </row>
    <row r="1079" spans="1:7" s="2" customFormat="1" ht="15" customHeight="1">
      <c r="A1079" s="63" t="s">
        <v>9</v>
      </c>
      <c r="B1079" s="64"/>
      <c r="C1079" s="64"/>
      <c r="D1079" s="64"/>
      <c r="E1079" s="65"/>
      <c r="F1079" s="5">
        <f>F1078</f>
        <v>2741</v>
      </c>
      <c r="G1079" s="9"/>
    </row>
    <row r="1080" spans="1:7" s="2" customFormat="1" ht="15" customHeight="1">
      <c r="A1080" s="63" t="s">
        <v>11</v>
      </c>
      <c r="B1080" s="64"/>
      <c r="C1080" s="64"/>
      <c r="D1080" s="64"/>
      <c r="E1080" s="65"/>
      <c r="F1080" s="5">
        <f>SUM(F1079:F1079)/2</f>
        <v>1370.5</v>
      </c>
      <c r="G1080" s="9"/>
    </row>
    <row r="1081" spans="1:7" s="2" customFormat="1" ht="15" customHeight="1">
      <c r="A1081" s="63" t="s">
        <v>12</v>
      </c>
      <c r="B1081" s="64"/>
      <c r="C1081" s="64"/>
      <c r="D1081" s="64"/>
      <c r="E1081" s="65"/>
      <c r="F1081" s="5">
        <f>SUM(F1080:F1080)</f>
        <v>1370.5</v>
      </c>
      <c r="G1081" s="9"/>
    </row>
    <row r="1082" spans="1:7" ht="7.5" customHeight="1">
      <c r="A1082" s="57"/>
      <c r="B1082" s="57"/>
      <c r="C1082" s="57"/>
      <c r="D1082" s="57"/>
      <c r="E1082" s="57"/>
      <c r="F1082" s="57"/>
    </row>
    <row r="1083" spans="1:7" s="2" customFormat="1" ht="17.100000000000001" customHeight="1">
      <c r="A1083" s="61" t="s">
        <v>134</v>
      </c>
      <c r="B1083" s="61"/>
      <c r="C1083" s="61"/>
      <c r="D1083" s="61"/>
      <c r="E1083" s="61"/>
      <c r="F1083" s="62"/>
    </row>
    <row r="1084" spans="1:7" ht="7.5" customHeight="1"/>
    <row r="1085" spans="1:7" s="2" customFormat="1" ht="20.100000000000001" customHeight="1">
      <c r="A1085" s="45" t="s">
        <v>20</v>
      </c>
      <c r="B1085" s="46"/>
      <c r="C1085" s="46"/>
      <c r="D1085" s="46"/>
      <c r="E1085" s="46"/>
      <c r="F1085" s="47"/>
    </row>
    <row r="1086" spans="1:7" s="2" customFormat="1" ht="37.5" customHeight="1">
      <c r="A1086" s="48" t="s">
        <v>13</v>
      </c>
      <c r="B1086" s="49"/>
      <c r="C1086" s="50"/>
      <c r="D1086" s="7" t="s">
        <v>3</v>
      </c>
      <c r="E1086" s="7" t="s">
        <v>4</v>
      </c>
      <c r="F1086" s="7" t="s">
        <v>0</v>
      </c>
    </row>
    <row r="1087" spans="1:7" s="2" customFormat="1" ht="15" customHeight="1">
      <c r="A1087" s="69" t="s">
        <v>135</v>
      </c>
      <c r="B1087" s="70"/>
      <c r="C1087" s="71"/>
      <c r="D1087" s="10">
        <v>918.28</v>
      </c>
      <c r="E1087" s="10">
        <v>12.8</v>
      </c>
      <c r="F1087" s="1">
        <f>D1087*E1087</f>
        <v>11753.984</v>
      </c>
    </row>
    <row r="1088" spans="1:7" s="2" customFormat="1" ht="15" customHeight="1">
      <c r="A1088" s="66" t="s">
        <v>6</v>
      </c>
      <c r="B1088" s="67"/>
      <c r="C1088" s="67"/>
      <c r="D1088" s="67"/>
      <c r="E1088" s="68"/>
      <c r="F1088" s="11">
        <f>SUM(F1087:F1087)</f>
        <v>11753.984</v>
      </c>
    </row>
    <row r="1089" spans="1:6" ht="7.5" customHeight="1"/>
    <row r="1090" spans="1:6" s="2" customFormat="1" ht="20.100000000000001" customHeight="1">
      <c r="A1090" s="45" t="s">
        <v>23</v>
      </c>
      <c r="B1090" s="46"/>
      <c r="C1090" s="46"/>
      <c r="D1090" s="46"/>
      <c r="E1090" s="46"/>
      <c r="F1090" s="47"/>
    </row>
    <row r="1091" spans="1:6" s="2" customFormat="1" ht="39.950000000000003" customHeight="1">
      <c r="A1091" s="16" t="s">
        <v>13</v>
      </c>
      <c r="B1091" s="7" t="s">
        <v>3</v>
      </c>
      <c r="C1091" s="7" t="s">
        <v>4</v>
      </c>
      <c r="D1091" s="7" t="s">
        <v>0</v>
      </c>
      <c r="E1091" s="7" t="s">
        <v>1</v>
      </c>
      <c r="F1091" s="7" t="s">
        <v>2</v>
      </c>
    </row>
    <row r="1092" spans="1:6" s="2" customFormat="1" ht="15" customHeight="1">
      <c r="A1092" s="6" t="str">
        <f>A1087</f>
        <v>Estaca 23+08,00 A 69+6,28</v>
      </c>
      <c r="B1092" s="1">
        <f>D1087</f>
        <v>918.28</v>
      </c>
      <c r="C1092" s="1">
        <f>E1087</f>
        <v>12.8</v>
      </c>
      <c r="D1092" s="4">
        <f>C1092*B1092</f>
        <v>11753.984</v>
      </c>
      <c r="E1092" s="1">
        <v>0.5</v>
      </c>
      <c r="F1092" s="1">
        <f>D1092*E1092</f>
        <v>5876.9920000000002</v>
      </c>
    </row>
    <row r="1093" spans="1:6" s="2" customFormat="1" ht="15" customHeight="1">
      <c r="A1093" s="66" t="s">
        <v>6</v>
      </c>
      <c r="B1093" s="67"/>
      <c r="C1093" s="67"/>
      <c r="D1093" s="67"/>
      <c r="E1093" s="68"/>
      <c r="F1093" s="11">
        <f>SUM(F1092:F1092)</f>
        <v>5876.9920000000002</v>
      </c>
    </row>
    <row r="1094" spans="1:6" s="2" customFormat="1" ht="15" customHeight="1">
      <c r="A1094" s="66" t="s">
        <v>168</v>
      </c>
      <c r="B1094" s="67"/>
      <c r="C1094" s="67"/>
      <c r="D1094" s="67"/>
      <c r="E1094" s="68"/>
      <c r="F1094" s="11">
        <f>F1093*0.7</f>
        <v>4113.8944000000001</v>
      </c>
    </row>
    <row r="1095" spans="1:6" s="2" customFormat="1" ht="15" customHeight="1">
      <c r="A1095" s="66" t="s">
        <v>169</v>
      </c>
      <c r="B1095" s="67"/>
      <c r="C1095" s="67"/>
      <c r="D1095" s="67"/>
      <c r="E1095" s="68"/>
      <c r="F1095" s="11">
        <f>F1093*0.3</f>
        <v>1763.0976000000001</v>
      </c>
    </row>
    <row r="1096" spans="1:6" ht="7.5" customHeight="1"/>
    <row r="1097" spans="1:6" s="2" customFormat="1" ht="20.100000000000001" customHeight="1">
      <c r="A1097" s="45" t="s">
        <v>24</v>
      </c>
      <c r="B1097" s="46"/>
      <c r="C1097" s="46"/>
      <c r="D1097" s="46"/>
      <c r="E1097" s="46"/>
      <c r="F1097" s="47"/>
    </row>
    <row r="1098" spans="1:6" s="2" customFormat="1" ht="39.950000000000003" customHeight="1">
      <c r="A1098" s="16" t="s">
        <v>13</v>
      </c>
      <c r="B1098" s="7" t="s">
        <v>3</v>
      </c>
      <c r="C1098" s="7" t="s">
        <v>4</v>
      </c>
      <c r="D1098" s="7" t="s">
        <v>0</v>
      </c>
      <c r="E1098" s="7" t="s">
        <v>1</v>
      </c>
      <c r="F1098" s="7" t="s">
        <v>2</v>
      </c>
    </row>
    <row r="1099" spans="1:6" s="2" customFormat="1" ht="15" customHeight="1">
      <c r="A1099" s="6" t="str">
        <f>A1087</f>
        <v>Estaca 23+08,00 A 69+6,28</v>
      </c>
      <c r="B1099" s="1">
        <f>D1087</f>
        <v>918.28</v>
      </c>
      <c r="C1099" s="1">
        <f>E1087</f>
        <v>12.8</v>
      </c>
      <c r="D1099" s="4">
        <f>C1099*B1099</f>
        <v>11753.984</v>
      </c>
      <c r="E1099" s="1">
        <v>0.5</v>
      </c>
      <c r="F1099" s="1">
        <f>D1099*E1099</f>
        <v>5876.9920000000002</v>
      </c>
    </row>
    <row r="1100" spans="1:6" s="2" customFormat="1" ht="15" customHeight="1">
      <c r="A1100" s="66" t="s">
        <v>6</v>
      </c>
      <c r="B1100" s="67"/>
      <c r="C1100" s="67"/>
      <c r="D1100" s="67"/>
      <c r="E1100" s="68"/>
      <c r="F1100" s="11">
        <f>SUM(F1099:F1099)</f>
        <v>5876.9920000000002</v>
      </c>
    </row>
    <row r="1101" spans="1:6" s="2" customFormat="1" ht="15" customHeight="1">
      <c r="A1101" s="66" t="s">
        <v>168</v>
      </c>
      <c r="B1101" s="67"/>
      <c r="C1101" s="67"/>
      <c r="D1101" s="67"/>
      <c r="E1101" s="68"/>
      <c r="F1101" s="11">
        <f>F1100*0.7</f>
        <v>4113.8944000000001</v>
      </c>
    </row>
    <row r="1102" spans="1:6" s="2" customFormat="1" ht="15" customHeight="1">
      <c r="A1102" s="66" t="s">
        <v>169</v>
      </c>
      <c r="B1102" s="67"/>
      <c r="C1102" s="67"/>
      <c r="D1102" s="67"/>
      <c r="E1102" s="68"/>
      <c r="F1102" s="11">
        <f>F1100*0.3</f>
        <v>1763.0976000000001</v>
      </c>
    </row>
    <row r="1103" spans="1:6" ht="7.5" customHeight="1"/>
    <row r="1104" spans="1:6" s="2" customFormat="1" ht="20.100000000000001" customHeight="1">
      <c r="A1104" s="45" t="s">
        <v>25</v>
      </c>
      <c r="B1104" s="46"/>
      <c r="C1104" s="46"/>
      <c r="D1104" s="46"/>
      <c r="E1104" s="46"/>
      <c r="F1104" s="47"/>
    </row>
    <row r="1105" spans="1:6" s="2" customFormat="1" ht="39.950000000000003" customHeight="1">
      <c r="A1105" s="16" t="s">
        <v>13</v>
      </c>
      <c r="B1105" s="7" t="s">
        <v>3</v>
      </c>
      <c r="C1105" s="7" t="s">
        <v>4</v>
      </c>
      <c r="D1105" s="7" t="s">
        <v>0</v>
      </c>
      <c r="E1105" s="7" t="s">
        <v>1</v>
      </c>
      <c r="F1105" s="7" t="s">
        <v>2</v>
      </c>
    </row>
    <row r="1106" spans="1:6" s="2" customFormat="1" ht="15" customHeight="1">
      <c r="A1106" s="6" t="str">
        <f>A1087</f>
        <v>Estaca 23+08,00 A 69+6,28</v>
      </c>
      <c r="B1106" s="1">
        <f>D1087</f>
        <v>918.28</v>
      </c>
      <c r="C1106" s="1">
        <f>E1087</f>
        <v>12.8</v>
      </c>
      <c r="D1106" s="4">
        <f>C1106*B1106</f>
        <v>11753.984</v>
      </c>
      <c r="E1106" s="1">
        <v>0.3</v>
      </c>
      <c r="F1106" s="1">
        <f>D1106*E1106</f>
        <v>3526.1952000000001</v>
      </c>
    </row>
    <row r="1107" spans="1:6" s="2" customFormat="1" ht="15" customHeight="1">
      <c r="A1107" s="66" t="s">
        <v>6</v>
      </c>
      <c r="B1107" s="67"/>
      <c r="C1107" s="67"/>
      <c r="D1107" s="67"/>
      <c r="E1107" s="68"/>
      <c r="F1107" s="11">
        <f>SUM(F1106:F1106)</f>
        <v>3526.1952000000001</v>
      </c>
    </row>
    <row r="1108" spans="1:6" s="2" customFormat="1" ht="15" customHeight="1">
      <c r="A1108" s="66" t="s">
        <v>170</v>
      </c>
      <c r="B1108" s="67"/>
      <c r="C1108" s="67"/>
      <c r="D1108" s="67"/>
      <c r="E1108" s="68"/>
      <c r="F1108" s="11">
        <f>F1107*0.9</f>
        <v>3173.5756800000004</v>
      </c>
    </row>
    <row r="1109" spans="1:6" s="2" customFormat="1" ht="15" customHeight="1">
      <c r="A1109" s="66" t="s">
        <v>171</v>
      </c>
      <c r="B1109" s="67"/>
      <c r="C1109" s="67"/>
      <c r="D1109" s="67"/>
      <c r="E1109" s="68"/>
      <c r="F1109" s="11">
        <f>F1107*0.1</f>
        <v>352.61952000000002</v>
      </c>
    </row>
    <row r="1110" spans="1:6" ht="7.5" customHeight="1"/>
    <row r="1111" spans="1:6" s="2" customFormat="1" ht="20.100000000000001" customHeight="1">
      <c r="A1111" s="45" t="s">
        <v>27</v>
      </c>
      <c r="B1111" s="46"/>
      <c r="C1111" s="46"/>
      <c r="D1111" s="46"/>
      <c r="E1111" s="46"/>
      <c r="F1111" s="47"/>
    </row>
    <row r="1112" spans="1:6" s="2" customFormat="1" ht="37.5" customHeight="1">
      <c r="A1112" s="48" t="s">
        <v>13</v>
      </c>
      <c r="B1112" s="49"/>
      <c r="C1112" s="50"/>
      <c r="D1112" s="7" t="s">
        <v>3</v>
      </c>
      <c r="E1112" s="7" t="s">
        <v>4</v>
      </c>
      <c r="F1112" s="7" t="s">
        <v>0</v>
      </c>
    </row>
    <row r="1113" spans="1:6" s="2" customFormat="1" ht="15" customHeight="1">
      <c r="A1113" s="69" t="str">
        <f>A1092</f>
        <v>Estaca 23+08,00 A 69+6,28</v>
      </c>
      <c r="B1113" s="70"/>
      <c r="C1113" s="71"/>
      <c r="D1113" s="1">
        <f>D1087</f>
        <v>918.28</v>
      </c>
      <c r="E1113" s="1">
        <f>E1087</f>
        <v>12.8</v>
      </c>
      <c r="F1113" s="1">
        <f>D1113*E1113</f>
        <v>11753.984</v>
      </c>
    </row>
    <row r="1114" spans="1:6" s="2" customFormat="1" ht="15" customHeight="1">
      <c r="A1114" s="66" t="s">
        <v>6</v>
      </c>
      <c r="B1114" s="67"/>
      <c r="C1114" s="67"/>
      <c r="D1114" s="67"/>
      <c r="E1114" s="68"/>
      <c r="F1114" s="11">
        <f>SUM(F1113:F1113)</f>
        <v>11753.984</v>
      </c>
    </row>
    <row r="1115" spans="1:6" ht="7.5" customHeight="1"/>
    <row r="1116" spans="1:6" s="2" customFormat="1" ht="20.100000000000001" customHeight="1">
      <c r="A1116" s="45" t="s">
        <v>26</v>
      </c>
      <c r="B1116" s="46"/>
      <c r="C1116" s="46"/>
      <c r="D1116" s="46"/>
      <c r="E1116" s="46"/>
      <c r="F1116" s="47"/>
    </row>
    <row r="1117" spans="1:6" s="2" customFormat="1" ht="39.950000000000003" customHeight="1">
      <c r="A1117" s="16" t="s">
        <v>13</v>
      </c>
      <c r="B1117" s="7" t="s">
        <v>3</v>
      </c>
      <c r="C1117" s="7" t="s">
        <v>4</v>
      </c>
      <c r="D1117" s="7" t="s">
        <v>0</v>
      </c>
      <c r="E1117" s="7" t="s">
        <v>1</v>
      </c>
      <c r="F1117" s="7" t="s">
        <v>2</v>
      </c>
    </row>
    <row r="1118" spans="1:6" s="2" customFormat="1" ht="15" customHeight="1">
      <c r="A1118" s="6" t="str">
        <f>A1087</f>
        <v>Estaca 23+08,00 A 69+6,28</v>
      </c>
      <c r="B1118" s="1">
        <f>D1087</f>
        <v>918.28</v>
      </c>
      <c r="C1118" s="1">
        <f>E1087</f>
        <v>12.8</v>
      </c>
      <c r="D1118" s="4">
        <f>C1118*B1118</f>
        <v>11753.984</v>
      </c>
      <c r="E1118" s="1">
        <v>0.15</v>
      </c>
      <c r="F1118" s="1">
        <f>D1118*E1118</f>
        <v>1763.0976000000001</v>
      </c>
    </row>
    <row r="1119" spans="1:6" s="2" customFormat="1" ht="15" customHeight="1">
      <c r="A1119" s="66" t="s">
        <v>6</v>
      </c>
      <c r="B1119" s="67"/>
      <c r="C1119" s="67"/>
      <c r="D1119" s="67"/>
      <c r="E1119" s="68"/>
      <c r="F1119" s="11">
        <f>SUM(F1118:F1118)</f>
        <v>1763.0976000000001</v>
      </c>
    </row>
    <row r="1120" spans="1:6" ht="7.5" customHeight="1"/>
    <row r="1121" spans="1:6" s="2" customFormat="1" ht="20.100000000000001" customHeight="1">
      <c r="A1121" s="45" t="s">
        <v>28</v>
      </c>
      <c r="B1121" s="46"/>
      <c r="C1121" s="46"/>
      <c r="D1121" s="46"/>
      <c r="E1121" s="46"/>
      <c r="F1121" s="47"/>
    </row>
    <row r="1122" spans="1:6" s="2" customFormat="1" ht="24.95" customHeight="1">
      <c r="A1122" s="48" t="s">
        <v>13</v>
      </c>
      <c r="B1122" s="50"/>
      <c r="C1122" s="7" t="s">
        <v>3</v>
      </c>
      <c r="D1122" s="7" t="s">
        <v>4</v>
      </c>
      <c r="E1122" s="7" t="s">
        <v>7</v>
      </c>
      <c r="F1122" s="7" t="s">
        <v>0</v>
      </c>
    </row>
    <row r="1123" spans="1:6" s="2" customFormat="1" ht="15" customHeight="1">
      <c r="A1123" s="58" t="str">
        <f>A1087</f>
        <v>Estaca 23+08,00 A 69+6,28</v>
      </c>
      <c r="B1123" s="60"/>
      <c r="C1123" s="1">
        <f>D1087</f>
        <v>918.28</v>
      </c>
      <c r="D1123" s="1">
        <f>E1087</f>
        <v>12.8</v>
      </c>
      <c r="E1123" s="15">
        <v>1</v>
      </c>
      <c r="F1123" s="4">
        <f>D1123*E1123*C1123</f>
        <v>11753.984</v>
      </c>
    </row>
    <row r="1124" spans="1:6" s="2" customFormat="1" ht="15" customHeight="1">
      <c r="A1124" s="66" t="s">
        <v>6</v>
      </c>
      <c r="B1124" s="67"/>
      <c r="C1124" s="67"/>
      <c r="D1124" s="67"/>
      <c r="E1124" s="68"/>
      <c r="F1124" s="11">
        <f>SUM(F1123:F1123)</f>
        <v>11753.984</v>
      </c>
    </row>
    <row r="1125" spans="1:6" ht="7.5" customHeight="1"/>
    <row r="1126" spans="1:6" s="2" customFormat="1" ht="20.100000000000001" customHeight="1">
      <c r="A1126" s="45" t="s">
        <v>29</v>
      </c>
      <c r="B1126" s="46"/>
      <c r="C1126" s="46"/>
      <c r="D1126" s="46"/>
      <c r="E1126" s="46"/>
      <c r="F1126" s="47"/>
    </row>
    <row r="1127" spans="1:6" s="2" customFormat="1" ht="24.95" customHeight="1">
      <c r="A1127" s="48" t="s">
        <v>13</v>
      </c>
      <c r="B1127" s="50"/>
      <c r="C1127" s="7" t="s">
        <v>3</v>
      </c>
      <c r="D1127" s="7" t="s">
        <v>4</v>
      </c>
      <c r="E1127" s="7" t="s">
        <v>7</v>
      </c>
      <c r="F1127" s="7" t="s">
        <v>0</v>
      </c>
    </row>
    <row r="1128" spans="1:6" s="2" customFormat="1" ht="15" customHeight="1">
      <c r="A1128" s="58" t="str">
        <f>A1123</f>
        <v>Estaca 23+08,00 A 69+6,28</v>
      </c>
      <c r="B1128" s="60"/>
      <c r="C1128" s="1">
        <f>D1087</f>
        <v>918.28</v>
      </c>
      <c r="D1128" s="1">
        <v>11.8</v>
      </c>
      <c r="E1128" s="15">
        <v>3</v>
      </c>
      <c r="F1128" s="4">
        <f>D1128*E1128*C1128</f>
        <v>32507.112000000005</v>
      </c>
    </row>
    <row r="1129" spans="1:6" s="2" customFormat="1" ht="15" customHeight="1">
      <c r="A1129" s="66" t="s">
        <v>6</v>
      </c>
      <c r="B1129" s="67"/>
      <c r="C1129" s="67"/>
      <c r="D1129" s="67"/>
      <c r="E1129" s="68"/>
      <c r="F1129" s="11">
        <f>SUM(F1128:F1128)</f>
        <v>32507.112000000005</v>
      </c>
    </row>
    <row r="1130" spans="1:6" ht="7.5" customHeight="1"/>
    <row r="1131" spans="1:6" s="2" customFormat="1" ht="20.100000000000001" customHeight="1">
      <c r="A1131" s="45" t="s">
        <v>189</v>
      </c>
      <c r="B1131" s="46"/>
      <c r="C1131" s="46"/>
      <c r="D1131" s="46"/>
      <c r="E1131" s="46"/>
      <c r="F1131" s="47"/>
    </row>
    <row r="1132" spans="1:6" s="2" customFormat="1" ht="37.5" customHeight="1">
      <c r="A1132" s="48" t="s">
        <v>13</v>
      </c>
      <c r="B1132" s="49"/>
      <c r="C1132" s="50"/>
      <c r="D1132" s="7" t="s">
        <v>3</v>
      </c>
      <c r="E1132" s="7" t="s">
        <v>4</v>
      </c>
      <c r="F1132" s="7" t="s">
        <v>0</v>
      </c>
    </row>
    <row r="1133" spans="1:6" s="2" customFormat="1" ht="15" customHeight="1">
      <c r="A1133" s="69" t="str">
        <f>A1128</f>
        <v>Estaca 23+08,00 A 69+6,28</v>
      </c>
      <c r="B1133" s="70"/>
      <c r="C1133" s="71"/>
      <c r="D1133" s="1">
        <f>C1128</f>
        <v>918.28</v>
      </c>
      <c r="E1133" s="1">
        <f>D1128</f>
        <v>11.8</v>
      </c>
      <c r="F1133" s="1">
        <f>D1133*E1133</f>
        <v>10835.704</v>
      </c>
    </row>
    <row r="1134" spans="1:6" s="2" customFormat="1" ht="15" customHeight="1">
      <c r="A1134" s="66" t="s">
        <v>6</v>
      </c>
      <c r="B1134" s="67"/>
      <c r="C1134" s="67"/>
      <c r="D1134" s="67"/>
      <c r="E1134" s="68"/>
      <c r="F1134" s="11">
        <f>SUM(F1133:F1133)</f>
        <v>10835.704</v>
      </c>
    </row>
    <row r="1135" spans="1:6" s="2" customFormat="1" ht="7.5" customHeight="1">
      <c r="A1135" s="57"/>
      <c r="B1135" s="57"/>
      <c r="C1135" s="57"/>
      <c r="D1135" s="57"/>
      <c r="E1135" s="57"/>
      <c r="F1135" s="57"/>
    </row>
    <row r="1136" spans="1:6" s="2" customFormat="1" ht="20.100000000000001" customHeight="1">
      <c r="A1136" s="45" t="s">
        <v>15</v>
      </c>
      <c r="B1136" s="46"/>
      <c r="C1136" s="46"/>
      <c r="D1136" s="46"/>
      <c r="E1136" s="46"/>
      <c r="F1136" s="47"/>
    </row>
    <row r="1137" spans="1:8" s="2" customFormat="1" ht="39.950000000000003" customHeight="1">
      <c r="A1137" s="16" t="s">
        <v>13</v>
      </c>
      <c r="B1137" s="7" t="s">
        <v>3</v>
      </c>
      <c r="C1137" s="7" t="s">
        <v>4</v>
      </c>
      <c r="D1137" s="7" t="s">
        <v>0</v>
      </c>
      <c r="E1137" s="7" t="s">
        <v>1</v>
      </c>
      <c r="F1137" s="7" t="s">
        <v>2</v>
      </c>
    </row>
    <row r="1138" spans="1:8" s="2" customFormat="1" ht="15" customHeight="1">
      <c r="A1138" s="6" t="str">
        <f>A1128</f>
        <v>Estaca 23+08,00 A 69+6,28</v>
      </c>
      <c r="B1138" s="1">
        <f>C1128</f>
        <v>918.28</v>
      </c>
      <c r="C1138" s="1">
        <f>D1128</f>
        <v>11.8</v>
      </c>
      <c r="D1138" s="1">
        <f>C1138*B1138</f>
        <v>10835.704</v>
      </c>
      <c r="E1138" s="1">
        <v>0.04</v>
      </c>
      <c r="F1138" s="1">
        <f>E1138*D1138</f>
        <v>433.42815999999999</v>
      </c>
    </row>
    <row r="1139" spans="1:8" s="2" customFormat="1" ht="15" customHeight="1">
      <c r="A1139" s="54" t="s">
        <v>6</v>
      </c>
      <c r="B1139" s="55"/>
      <c r="C1139" s="55"/>
      <c r="D1139" s="5">
        <f>SUM(D1138:D1138)</f>
        <v>10835.704</v>
      </c>
      <c r="E1139" s="23"/>
      <c r="F1139" s="5">
        <f>SUM(F1138:F1138)</f>
        <v>433.42815999999999</v>
      </c>
      <c r="G1139" s="8"/>
      <c r="H1139" s="3"/>
    </row>
    <row r="1140" spans="1:8" s="2" customFormat="1" ht="7.5" customHeight="1">
      <c r="A1140" s="57"/>
      <c r="B1140" s="57"/>
      <c r="C1140" s="57"/>
      <c r="D1140" s="57"/>
      <c r="E1140" s="57"/>
      <c r="F1140" s="57"/>
    </row>
    <row r="1141" spans="1:8" s="2" customFormat="1" ht="20.100000000000001" customHeight="1">
      <c r="A1141" s="45" t="s">
        <v>5</v>
      </c>
      <c r="B1141" s="46"/>
      <c r="C1141" s="46"/>
      <c r="D1141" s="46"/>
      <c r="E1141" s="46"/>
      <c r="F1141" s="47"/>
    </row>
    <row r="1142" spans="1:8" s="2" customFormat="1" ht="39.950000000000003" customHeight="1">
      <c r="A1142" s="16" t="s">
        <v>13</v>
      </c>
      <c r="B1142" s="7" t="s">
        <v>3</v>
      </c>
      <c r="C1142" s="7" t="s">
        <v>4</v>
      </c>
      <c r="D1142" s="7" t="s">
        <v>0</v>
      </c>
      <c r="E1142" s="7" t="s">
        <v>1</v>
      </c>
      <c r="F1142" s="7" t="s">
        <v>2</v>
      </c>
    </row>
    <row r="1143" spans="1:8" s="2" customFormat="1" ht="15" customHeight="1">
      <c r="A1143" s="6" t="str">
        <f>A1138</f>
        <v>Estaca 23+08,00 A 69+6,28</v>
      </c>
      <c r="B1143" s="12">
        <f>B1138</f>
        <v>918.28</v>
      </c>
      <c r="C1143" s="1">
        <f>C1138</f>
        <v>11.8</v>
      </c>
      <c r="D1143" s="1">
        <f>C1143*B1143</f>
        <v>10835.704</v>
      </c>
      <c r="E1143" s="1">
        <v>0.05</v>
      </c>
      <c r="F1143" s="1">
        <f>E1143*D1143</f>
        <v>541.78520000000003</v>
      </c>
    </row>
    <row r="1144" spans="1:8" s="2" customFormat="1" ht="15" customHeight="1">
      <c r="A1144" s="54" t="s">
        <v>6</v>
      </c>
      <c r="B1144" s="55"/>
      <c r="C1144" s="55"/>
      <c r="D1144" s="5">
        <f>SUM(D1143:D1143)</f>
        <v>10835.704</v>
      </c>
      <c r="E1144" s="23"/>
      <c r="F1144" s="5">
        <f>SUM(F1143:F1143)</f>
        <v>541.78520000000003</v>
      </c>
      <c r="G1144" s="8"/>
      <c r="H1144" s="3"/>
    </row>
    <row r="1145" spans="1:8" s="2" customFormat="1" ht="7.5" customHeight="1">
      <c r="A1145" s="57"/>
      <c r="B1145" s="57"/>
      <c r="C1145" s="57"/>
      <c r="D1145" s="57"/>
      <c r="E1145" s="57"/>
      <c r="F1145" s="57"/>
    </row>
    <row r="1146" spans="1:8" s="2" customFormat="1" ht="20.100000000000001" customHeight="1">
      <c r="A1146" s="45" t="s">
        <v>30</v>
      </c>
      <c r="B1146" s="46"/>
      <c r="C1146" s="46"/>
      <c r="D1146" s="46"/>
      <c r="E1146" s="46"/>
      <c r="F1146" s="47"/>
    </row>
    <row r="1147" spans="1:8" s="2" customFormat="1" ht="24.95" customHeight="1">
      <c r="A1147" s="48" t="s">
        <v>13</v>
      </c>
      <c r="B1147" s="49"/>
      <c r="C1147" s="49"/>
      <c r="D1147" s="49"/>
      <c r="E1147" s="50"/>
      <c r="F1147" s="7" t="s">
        <v>10</v>
      </c>
    </row>
    <row r="1148" spans="1:8" s="2" customFormat="1" ht="15" customHeight="1">
      <c r="A1148" s="58" t="s">
        <v>139</v>
      </c>
      <c r="B1148" s="59"/>
      <c r="C1148" s="59"/>
      <c r="D1148" s="59"/>
      <c r="E1148" s="60"/>
      <c r="F1148" s="13">
        <v>1856</v>
      </c>
    </row>
    <row r="1149" spans="1:8" s="2" customFormat="1" ht="15" customHeight="1">
      <c r="A1149" s="63" t="s">
        <v>9</v>
      </c>
      <c r="B1149" s="64"/>
      <c r="C1149" s="64"/>
      <c r="D1149" s="64"/>
      <c r="E1149" s="65"/>
      <c r="F1149" s="5">
        <f>F1148</f>
        <v>1856</v>
      </c>
      <c r="G1149" s="9"/>
    </row>
    <row r="1150" spans="1:8" s="2" customFormat="1" ht="15" customHeight="1">
      <c r="A1150" s="63" t="s">
        <v>11</v>
      </c>
      <c r="B1150" s="64"/>
      <c r="C1150" s="64"/>
      <c r="D1150" s="64"/>
      <c r="E1150" s="65"/>
      <c r="F1150" s="5">
        <f>SUM(F1149:F1149)/2</f>
        <v>928</v>
      </c>
      <c r="G1150" s="9"/>
    </row>
    <row r="1151" spans="1:8" s="2" customFormat="1" ht="15" customHeight="1">
      <c r="A1151" s="63" t="s">
        <v>12</v>
      </c>
      <c r="B1151" s="64"/>
      <c r="C1151" s="64"/>
      <c r="D1151" s="64"/>
      <c r="E1151" s="65"/>
      <c r="F1151" s="5">
        <f>SUM(F1150:F1150)</f>
        <v>928</v>
      </c>
      <c r="G1151" s="9"/>
    </row>
    <row r="1152" spans="1:8" ht="7.5" customHeight="1">
      <c r="A1152" s="57"/>
      <c r="B1152" s="57"/>
      <c r="C1152" s="57"/>
      <c r="D1152" s="57"/>
      <c r="E1152" s="57"/>
      <c r="F1152" s="57"/>
    </row>
    <row r="1153" spans="1:6" s="9" customFormat="1" ht="17.100000000000001" customHeight="1">
      <c r="A1153" s="61" t="s">
        <v>137</v>
      </c>
      <c r="B1153" s="61"/>
      <c r="C1153" s="61"/>
      <c r="D1153" s="61"/>
      <c r="E1153" s="61"/>
      <c r="F1153" s="62"/>
    </row>
    <row r="1154" spans="1:6" ht="7.5" customHeight="1"/>
    <row r="1155" spans="1:6" s="2" customFormat="1" ht="20.100000000000001" customHeight="1">
      <c r="A1155" s="45" t="s">
        <v>20</v>
      </c>
      <c r="B1155" s="46"/>
      <c r="C1155" s="46"/>
      <c r="D1155" s="46"/>
      <c r="E1155" s="46"/>
      <c r="F1155" s="47"/>
    </row>
    <row r="1156" spans="1:6" s="2" customFormat="1" ht="37.5" customHeight="1">
      <c r="A1156" s="48" t="s">
        <v>13</v>
      </c>
      <c r="B1156" s="49"/>
      <c r="C1156" s="50"/>
      <c r="D1156" s="7" t="s">
        <v>3</v>
      </c>
      <c r="E1156" s="7" t="s">
        <v>4</v>
      </c>
      <c r="F1156" s="7" t="s">
        <v>0</v>
      </c>
    </row>
    <row r="1157" spans="1:6" s="2" customFormat="1" ht="15" customHeight="1">
      <c r="A1157" s="69" t="s">
        <v>136</v>
      </c>
      <c r="B1157" s="70"/>
      <c r="C1157" s="71"/>
      <c r="D1157" s="10">
        <v>786</v>
      </c>
      <c r="E1157" s="10">
        <v>13.8</v>
      </c>
      <c r="F1157" s="1">
        <f>D1157*E1157</f>
        <v>10846.800000000001</v>
      </c>
    </row>
    <row r="1158" spans="1:6" s="2" customFormat="1" ht="15" customHeight="1">
      <c r="A1158" s="66" t="s">
        <v>6</v>
      </c>
      <c r="B1158" s="67"/>
      <c r="C1158" s="67"/>
      <c r="D1158" s="67"/>
      <c r="E1158" s="68"/>
      <c r="F1158" s="11">
        <f>SUM(F1157:F1157)</f>
        <v>10846.800000000001</v>
      </c>
    </row>
    <row r="1159" spans="1:6" ht="7.5" customHeight="1"/>
    <row r="1160" spans="1:6" s="2" customFormat="1" ht="20.100000000000001" customHeight="1">
      <c r="A1160" s="45" t="s">
        <v>23</v>
      </c>
      <c r="B1160" s="46"/>
      <c r="C1160" s="46"/>
      <c r="D1160" s="46"/>
      <c r="E1160" s="46"/>
      <c r="F1160" s="47"/>
    </row>
    <row r="1161" spans="1:6" s="2" customFormat="1" ht="39.950000000000003" customHeight="1">
      <c r="A1161" s="16" t="s">
        <v>13</v>
      </c>
      <c r="B1161" s="7" t="s">
        <v>3</v>
      </c>
      <c r="C1161" s="7" t="s">
        <v>4</v>
      </c>
      <c r="D1161" s="7" t="s">
        <v>0</v>
      </c>
      <c r="E1161" s="7" t="s">
        <v>1</v>
      </c>
      <c r="F1161" s="7" t="s">
        <v>2</v>
      </c>
    </row>
    <row r="1162" spans="1:6" s="2" customFormat="1" ht="15" customHeight="1">
      <c r="A1162" s="6" t="str">
        <f>A1157</f>
        <v>Estaca 33+06,00 A 72+12,00</v>
      </c>
      <c r="B1162" s="1">
        <f>D1157</f>
        <v>786</v>
      </c>
      <c r="C1162" s="1">
        <f>E1157</f>
        <v>13.8</v>
      </c>
      <c r="D1162" s="4">
        <f>C1162*B1162</f>
        <v>10846.800000000001</v>
      </c>
      <c r="E1162" s="1">
        <v>0.5</v>
      </c>
      <c r="F1162" s="1">
        <f>D1162*E1162</f>
        <v>5423.4000000000005</v>
      </c>
    </row>
    <row r="1163" spans="1:6" s="2" customFormat="1" ht="15" customHeight="1">
      <c r="A1163" s="66" t="s">
        <v>6</v>
      </c>
      <c r="B1163" s="67"/>
      <c r="C1163" s="67"/>
      <c r="D1163" s="67"/>
      <c r="E1163" s="68"/>
      <c r="F1163" s="11">
        <f>SUM(F1162:F1162)</f>
        <v>5423.4000000000005</v>
      </c>
    </row>
    <row r="1164" spans="1:6" s="2" customFormat="1" ht="15" customHeight="1">
      <c r="A1164" s="66" t="s">
        <v>168</v>
      </c>
      <c r="B1164" s="67"/>
      <c r="C1164" s="67"/>
      <c r="D1164" s="67"/>
      <c r="E1164" s="68"/>
      <c r="F1164" s="11">
        <f>F1163*0.7</f>
        <v>3796.38</v>
      </c>
    </row>
    <row r="1165" spans="1:6" s="2" customFormat="1" ht="15" customHeight="1">
      <c r="A1165" s="66" t="s">
        <v>169</v>
      </c>
      <c r="B1165" s="67"/>
      <c r="C1165" s="67"/>
      <c r="D1165" s="67"/>
      <c r="E1165" s="68"/>
      <c r="F1165" s="11">
        <f>F1163*0.3</f>
        <v>1627.0200000000002</v>
      </c>
    </row>
    <row r="1166" spans="1:6" ht="7.5" customHeight="1"/>
    <row r="1167" spans="1:6" s="2" customFormat="1" ht="20.100000000000001" customHeight="1">
      <c r="A1167" s="45" t="s">
        <v>24</v>
      </c>
      <c r="B1167" s="46"/>
      <c r="C1167" s="46"/>
      <c r="D1167" s="46"/>
      <c r="E1167" s="46"/>
      <c r="F1167" s="47"/>
    </row>
    <row r="1168" spans="1:6" s="2" customFormat="1" ht="39.950000000000003" customHeight="1">
      <c r="A1168" s="16" t="s">
        <v>13</v>
      </c>
      <c r="B1168" s="7" t="s">
        <v>3</v>
      </c>
      <c r="C1168" s="7" t="s">
        <v>4</v>
      </c>
      <c r="D1168" s="7" t="s">
        <v>0</v>
      </c>
      <c r="E1168" s="7" t="s">
        <v>1</v>
      </c>
      <c r="F1168" s="7" t="s">
        <v>2</v>
      </c>
    </row>
    <row r="1169" spans="1:6" s="2" customFormat="1" ht="15" customHeight="1">
      <c r="A1169" s="6" t="str">
        <f>A1157</f>
        <v>Estaca 33+06,00 A 72+12,00</v>
      </c>
      <c r="B1169" s="1">
        <f>D1157</f>
        <v>786</v>
      </c>
      <c r="C1169" s="1">
        <f>E1157</f>
        <v>13.8</v>
      </c>
      <c r="D1169" s="4">
        <f>C1169*B1169</f>
        <v>10846.800000000001</v>
      </c>
      <c r="E1169" s="1">
        <v>0.5</v>
      </c>
      <c r="F1169" s="1">
        <f>D1169*E1169</f>
        <v>5423.4000000000005</v>
      </c>
    </row>
    <row r="1170" spans="1:6" s="2" customFormat="1" ht="15" customHeight="1">
      <c r="A1170" s="66" t="s">
        <v>6</v>
      </c>
      <c r="B1170" s="67"/>
      <c r="C1170" s="67"/>
      <c r="D1170" s="67"/>
      <c r="E1170" s="68"/>
      <c r="F1170" s="11">
        <f>SUM(F1169:F1169)</f>
        <v>5423.4000000000005</v>
      </c>
    </row>
    <row r="1171" spans="1:6" s="2" customFormat="1" ht="15" customHeight="1">
      <c r="A1171" s="66" t="s">
        <v>168</v>
      </c>
      <c r="B1171" s="67"/>
      <c r="C1171" s="67"/>
      <c r="D1171" s="67"/>
      <c r="E1171" s="68"/>
      <c r="F1171" s="11">
        <f>F1170*0.7</f>
        <v>3796.38</v>
      </c>
    </row>
    <row r="1172" spans="1:6" s="2" customFormat="1" ht="15" customHeight="1">
      <c r="A1172" s="66" t="s">
        <v>169</v>
      </c>
      <c r="B1172" s="67"/>
      <c r="C1172" s="67"/>
      <c r="D1172" s="67"/>
      <c r="E1172" s="68"/>
      <c r="F1172" s="11">
        <f>F1170*0.3</f>
        <v>1627.0200000000002</v>
      </c>
    </row>
    <row r="1173" spans="1:6" ht="7.5" customHeight="1"/>
    <row r="1174" spans="1:6" s="2" customFormat="1" ht="20.100000000000001" customHeight="1">
      <c r="A1174" s="45" t="s">
        <v>25</v>
      </c>
      <c r="B1174" s="46"/>
      <c r="C1174" s="46"/>
      <c r="D1174" s="46"/>
      <c r="E1174" s="46"/>
      <c r="F1174" s="47"/>
    </row>
    <row r="1175" spans="1:6" s="2" customFormat="1" ht="39.950000000000003" customHeight="1">
      <c r="A1175" s="16" t="s">
        <v>13</v>
      </c>
      <c r="B1175" s="7" t="s">
        <v>3</v>
      </c>
      <c r="C1175" s="7" t="s">
        <v>4</v>
      </c>
      <c r="D1175" s="7" t="s">
        <v>0</v>
      </c>
      <c r="E1175" s="7" t="s">
        <v>1</v>
      </c>
      <c r="F1175" s="7" t="s">
        <v>2</v>
      </c>
    </row>
    <row r="1176" spans="1:6" s="2" customFormat="1" ht="15" customHeight="1">
      <c r="A1176" s="6" t="str">
        <f>A1157</f>
        <v>Estaca 33+06,00 A 72+12,00</v>
      </c>
      <c r="B1176" s="1">
        <f>D1157</f>
        <v>786</v>
      </c>
      <c r="C1176" s="1">
        <f>E1157</f>
        <v>13.8</v>
      </c>
      <c r="D1176" s="4">
        <f>C1176*B1176</f>
        <v>10846.800000000001</v>
      </c>
      <c r="E1176" s="1">
        <v>0.3</v>
      </c>
      <c r="F1176" s="1">
        <f>D1176*E1176</f>
        <v>3254.0400000000004</v>
      </c>
    </row>
    <row r="1177" spans="1:6" s="2" customFormat="1" ht="15" customHeight="1">
      <c r="A1177" s="66" t="s">
        <v>6</v>
      </c>
      <c r="B1177" s="67"/>
      <c r="C1177" s="67"/>
      <c r="D1177" s="67"/>
      <c r="E1177" s="68"/>
      <c r="F1177" s="11">
        <f>SUM(F1176:F1176)</f>
        <v>3254.0400000000004</v>
      </c>
    </row>
    <row r="1178" spans="1:6" s="2" customFormat="1" ht="15" customHeight="1">
      <c r="A1178" s="66" t="s">
        <v>170</v>
      </c>
      <c r="B1178" s="67"/>
      <c r="C1178" s="67"/>
      <c r="D1178" s="67"/>
      <c r="E1178" s="68"/>
      <c r="F1178" s="11">
        <f>F1177*0.9</f>
        <v>2928.6360000000004</v>
      </c>
    </row>
    <row r="1179" spans="1:6" s="2" customFormat="1" ht="15" customHeight="1">
      <c r="A1179" s="66" t="s">
        <v>171</v>
      </c>
      <c r="B1179" s="67"/>
      <c r="C1179" s="67"/>
      <c r="D1179" s="67"/>
      <c r="E1179" s="68"/>
      <c r="F1179" s="11">
        <f>F1177*0.1</f>
        <v>325.40400000000005</v>
      </c>
    </row>
    <row r="1180" spans="1:6" ht="7.5" customHeight="1"/>
    <row r="1181" spans="1:6" s="2" customFormat="1" ht="20.100000000000001" customHeight="1">
      <c r="A1181" s="45" t="s">
        <v>27</v>
      </c>
      <c r="B1181" s="46"/>
      <c r="C1181" s="46"/>
      <c r="D1181" s="46"/>
      <c r="E1181" s="46"/>
      <c r="F1181" s="47"/>
    </row>
    <row r="1182" spans="1:6" s="2" customFormat="1" ht="37.5" customHeight="1">
      <c r="A1182" s="48" t="s">
        <v>13</v>
      </c>
      <c r="B1182" s="49"/>
      <c r="C1182" s="50"/>
      <c r="D1182" s="7" t="s">
        <v>3</v>
      </c>
      <c r="E1182" s="7" t="s">
        <v>4</v>
      </c>
      <c r="F1182" s="7" t="s">
        <v>0</v>
      </c>
    </row>
    <row r="1183" spans="1:6" s="2" customFormat="1" ht="15" customHeight="1">
      <c r="A1183" s="69" t="str">
        <f>A1162</f>
        <v>Estaca 33+06,00 A 72+12,00</v>
      </c>
      <c r="B1183" s="70"/>
      <c r="C1183" s="71"/>
      <c r="D1183" s="1">
        <f>D1157</f>
        <v>786</v>
      </c>
      <c r="E1183" s="1">
        <f>E1157</f>
        <v>13.8</v>
      </c>
      <c r="F1183" s="1">
        <f>D1183*E1183</f>
        <v>10846.800000000001</v>
      </c>
    </row>
    <row r="1184" spans="1:6" s="2" customFormat="1" ht="15" customHeight="1">
      <c r="A1184" s="66" t="s">
        <v>6</v>
      </c>
      <c r="B1184" s="67"/>
      <c r="C1184" s="67"/>
      <c r="D1184" s="67"/>
      <c r="E1184" s="68"/>
      <c r="F1184" s="11">
        <f>SUM(F1183:F1183)</f>
        <v>10846.800000000001</v>
      </c>
    </row>
    <row r="1185" spans="1:6" ht="7.5" customHeight="1"/>
    <row r="1186" spans="1:6" s="2" customFormat="1" ht="20.100000000000001" customHeight="1">
      <c r="A1186" s="45" t="s">
        <v>26</v>
      </c>
      <c r="B1186" s="46"/>
      <c r="C1186" s="46"/>
      <c r="D1186" s="46"/>
      <c r="E1186" s="46"/>
      <c r="F1186" s="47"/>
    </row>
    <row r="1187" spans="1:6" s="2" customFormat="1" ht="39.950000000000003" customHeight="1">
      <c r="A1187" s="16" t="s">
        <v>13</v>
      </c>
      <c r="B1187" s="7" t="s">
        <v>3</v>
      </c>
      <c r="C1187" s="7" t="s">
        <v>4</v>
      </c>
      <c r="D1187" s="7" t="s">
        <v>0</v>
      </c>
      <c r="E1187" s="7" t="s">
        <v>1</v>
      </c>
      <c r="F1187" s="7" t="s">
        <v>2</v>
      </c>
    </row>
    <row r="1188" spans="1:6" s="2" customFormat="1" ht="15" customHeight="1">
      <c r="A1188" s="6" t="str">
        <f>A1157</f>
        <v>Estaca 33+06,00 A 72+12,00</v>
      </c>
      <c r="B1188" s="1">
        <f>D1157</f>
        <v>786</v>
      </c>
      <c r="C1188" s="1">
        <f>E1157</f>
        <v>13.8</v>
      </c>
      <c r="D1188" s="4">
        <f>C1188*B1188</f>
        <v>10846.800000000001</v>
      </c>
      <c r="E1188" s="1">
        <v>0.15</v>
      </c>
      <c r="F1188" s="1">
        <f>D1188*E1188</f>
        <v>1627.0200000000002</v>
      </c>
    </row>
    <row r="1189" spans="1:6" s="2" customFormat="1" ht="15" customHeight="1">
      <c r="A1189" s="66" t="s">
        <v>6</v>
      </c>
      <c r="B1189" s="67"/>
      <c r="C1189" s="67"/>
      <c r="D1189" s="67"/>
      <c r="E1189" s="68"/>
      <c r="F1189" s="11">
        <f>SUM(F1188:F1188)</f>
        <v>1627.0200000000002</v>
      </c>
    </row>
    <row r="1190" spans="1:6" ht="7.5" customHeight="1"/>
    <row r="1191" spans="1:6" s="2" customFormat="1" ht="20.100000000000001" customHeight="1">
      <c r="A1191" s="45" t="s">
        <v>28</v>
      </c>
      <c r="B1191" s="46"/>
      <c r="C1191" s="46"/>
      <c r="D1191" s="46"/>
      <c r="E1191" s="46"/>
      <c r="F1191" s="47"/>
    </row>
    <row r="1192" spans="1:6" s="2" customFormat="1" ht="24.95" customHeight="1">
      <c r="A1192" s="48" t="s">
        <v>13</v>
      </c>
      <c r="B1192" s="50"/>
      <c r="C1192" s="7" t="s">
        <v>3</v>
      </c>
      <c r="D1192" s="7" t="s">
        <v>4</v>
      </c>
      <c r="E1192" s="7" t="s">
        <v>7</v>
      </c>
      <c r="F1192" s="7" t="s">
        <v>0</v>
      </c>
    </row>
    <row r="1193" spans="1:6" s="2" customFormat="1" ht="15" customHeight="1">
      <c r="A1193" s="58" t="str">
        <f>A1157</f>
        <v>Estaca 33+06,00 A 72+12,00</v>
      </c>
      <c r="B1193" s="60"/>
      <c r="C1193" s="1">
        <f>D1157</f>
        <v>786</v>
      </c>
      <c r="D1193" s="1">
        <f>E1157</f>
        <v>13.8</v>
      </c>
      <c r="E1193" s="15">
        <v>1</v>
      </c>
      <c r="F1193" s="4">
        <f>D1193*E1193*C1193</f>
        <v>10846.800000000001</v>
      </c>
    </row>
    <row r="1194" spans="1:6" s="2" customFormat="1" ht="15" customHeight="1">
      <c r="A1194" s="66" t="s">
        <v>6</v>
      </c>
      <c r="B1194" s="67"/>
      <c r="C1194" s="67"/>
      <c r="D1194" s="67"/>
      <c r="E1194" s="68"/>
      <c r="F1194" s="11">
        <f>SUM(F1193:F1193)</f>
        <v>10846.800000000001</v>
      </c>
    </row>
    <row r="1195" spans="1:6" ht="7.5" customHeight="1"/>
    <row r="1196" spans="1:6" s="2" customFormat="1" ht="20.100000000000001" customHeight="1">
      <c r="A1196" s="45" t="s">
        <v>29</v>
      </c>
      <c r="B1196" s="46"/>
      <c r="C1196" s="46"/>
      <c r="D1196" s="46"/>
      <c r="E1196" s="46"/>
      <c r="F1196" s="47"/>
    </row>
    <row r="1197" spans="1:6" s="2" customFormat="1" ht="24.95" customHeight="1">
      <c r="A1197" s="48" t="s">
        <v>13</v>
      </c>
      <c r="B1197" s="50"/>
      <c r="C1197" s="7" t="s">
        <v>3</v>
      </c>
      <c r="D1197" s="7" t="s">
        <v>4</v>
      </c>
      <c r="E1197" s="7" t="s">
        <v>7</v>
      </c>
      <c r="F1197" s="7" t="s">
        <v>0</v>
      </c>
    </row>
    <row r="1198" spans="1:6" s="2" customFormat="1" ht="15" customHeight="1">
      <c r="A1198" s="58" t="str">
        <f>A1193</f>
        <v>Estaca 33+06,00 A 72+12,00</v>
      </c>
      <c r="B1198" s="60"/>
      <c r="C1198" s="1">
        <f>D1157</f>
        <v>786</v>
      </c>
      <c r="D1198" s="1">
        <v>12.7</v>
      </c>
      <c r="E1198" s="15">
        <v>3</v>
      </c>
      <c r="F1198" s="4">
        <f>D1198*E1198*C1198</f>
        <v>29946.599999999995</v>
      </c>
    </row>
    <row r="1199" spans="1:6" s="2" customFormat="1" ht="15" customHeight="1">
      <c r="A1199" s="66" t="s">
        <v>6</v>
      </c>
      <c r="B1199" s="67"/>
      <c r="C1199" s="67"/>
      <c r="D1199" s="67"/>
      <c r="E1199" s="68"/>
      <c r="F1199" s="11">
        <f>SUM(F1198:F1198)</f>
        <v>29946.599999999995</v>
      </c>
    </row>
    <row r="1200" spans="1:6" s="2" customFormat="1" ht="7.5" customHeight="1">
      <c r="A1200" s="57"/>
      <c r="B1200" s="57"/>
      <c r="C1200" s="57"/>
      <c r="D1200" s="57"/>
      <c r="E1200" s="57"/>
      <c r="F1200" s="57"/>
    </row>
    <row r="1201" spans="1:8" s="2" customFormat="1" ht="20.100000000000001" customHeight="1">
      <c r="A1201" s="45" t="s">
        <v>189</v>
      </c>
      <c r="B1201" s="46"/>
      <c r="C1201" s="46"/>
      <c r="D1201" s="46"/>
      <c r="E1201" s="46"/>
      <c r="F1201" s="47"/>
    </row>
    <row r="1202" spans="1:8" s="2" customFormat="1" ht="39.950000000000003" customHeight="1">
      <c r="A1202" s="48" t="s">
        <v>13</v>
      </c>
      <c r="B1202" s="49"/>
      <c r="C1202" s="50"/>
      <c r="D1202" s="7" t="s">
        <v>3</v>
      </c>
      <c r="E1202" s="7" t="s">
        <v>4</v>
      </c>
      <c r="F1202" s="7" t="s">
        <v>0</v>
      </c>
    </row>
    <row r="1203" spans="1:8" s="2" customFormat="1" ht="15" customHeight="1">
      <c r="A1203" s="58" t="str">
        <f>A1198</f>
        <v>Estaca 33+06,00 A 72+12,00</v>
      </c>
      <c r="B1203" s="59"/>
      <c r="C1203" s="60"/>
      <c r="D1203" s="1">
        <f>C1198</f>
        <v>786</v>
      </c>
      <c r="E1203" s="1">
        <f>D1198</f>
        <v>12.7</v>
      </c>
      <c r="F1203" s="1">
        <f>E1203*D1203</f>
        <v>9982.1999999999989</v>
      </c>
    </row>
    <row r="1204" spans="1:8" s="2" customFormat="1" ht="15" customHeight="1">
      <c r="A1204" s="54" t="s">
        <v>6</v>
      </c>
      <c r="B1204" s="55"/>
      <c r="C1204" s="55"/>
      <c r="D1204" s="55"/>
      <c r="E1204" s="56"/>
      <c r="F1204" s="5">
        <f>SUM(F1203:F1203)</f>
        <v>9982.1999999999989</v>
      </c>
      <c r="G1204" s="8"/>
      <c r="H1204" s="3"/>
    </row>
    <row r="1205" spans="1:8" s="2" customFormat="1" ht="7.5" customHeight="1">
      <c r="A1205" s="57"/>
      <c r="B1205" s="57"/>
      <c r="C1205" s="57"/>
      <c r="D1205" s="57"/>
      <c r="E1205" s="57"/>
      <c r="F1205" s="57"/>
    </row>
    <row r="1206" spans="1:8" s="2" customFormat="1" ht="20.100000000000001" customHeight="1">
      <c r="A1206" s="45" t="s">
        <v>15</v>
      </c>
      <c r="B1206" s="46"/>
      <c r="C1206" s="46"/>
      <c r="D1206" s="46"/>
      <c r="E1206" s="46"/>
      <c r="F1206" s="47"/>
    </row>
    <row r="1207" spans="1:8" s="2" customFormat="1" ht="39.950000000000003" customHeight="1">
      <c r="A1207" s="16" t="s">
        <v>13</v>
      </c>
      <c r="B1207" s="7" t="s">
        <v>3</v>
      </c>
      <c r="C1207" s="7" t="s">
        <v>4</v>
      </c>
      <c r="D1207" s="7" t="s">
        <v>0</v>
      </c>
      <c r="E1207" s="7" t="s">
        <v>1</v>
      </c>
      <c r="F1207" s="7" t="s">
        <v>2</v>
      </c>
    </row>
    <row r="1208" spans="1:8" s="2" customFormat="1" ht="15" customHeight="1">
      <c r="A1208" s="6" t="str">
        <f>A1198</f>
        <v>Estaca 33+06,00 A 72+12,00</v>
      </c>
      <c r="B1208" s="1">
        <f>C1198</f>
        <v>786</v>
      </c>
      <c r="C1208" s="1">
        <f>D1198</f>
        <v>12.7</v>
      </c>
      <c r="D1208" s="1">
        <f>C1208*B1208</f>
        <v>9982.1999999999989</v>
      </c>
      <c r="E1208" s="1">
        <v>0.04</v>
      </c>
      <c r="F1208" s="1">
        <f>E1208*D1208</f>
        <v>399.28799999999995</v>
      </c>
    </row>
    <row r="1209" spans="1:8" s="2" customFormat="1" ht="15" customHeight="1">
      <c r="A1209" s="54" t="s">
        <v>6</v>
      </c>
      <c r="B1209" s="55"/>
      <c r="C1209" s="55"/>
      <c r="D1209" s="5">
        <f>SUM(D1208:D1208)</f>
        <v>9982.1999999999989</v>
      </c>
      <c r="E1209" s="23"/>
      <c r="F1209" s="5">
        <f>SUM(F1208:F1208)</f>
        <v>399.28799999999995</v>
      </c>
      <c r="G1209" s="8"/>
      <c r="H1209" s="3"/>
    </row>
    <row r="1210" spans="1:8" s="2" customFormat="1" ht="7.5" customHeight="1">
      <c r="A1210" s="57"/>
      <c r="B1210" s="57"/>
      <c r="C1210" s="57"/>
      <c r="D1210" s="57"/>
      <c r="E1210" s="57"/>
      <c r="F1210" s="57"/>
    </row>
    <row r="1211" spans="1:8" s="2" customFormat="1" ht="20.100000000000001" customHeight="1">
      <c r="A1211" s="45" t="s">
        <v>5</v>
      </c>
      <c r="B1211" s="46"/>
      <c r="C1211" s="46"/>
      <c r="D1211" s="46"/>
      <c r="E1211" s="46"/>
      <c r="F1211" s="47"/>
    </row>
    <row r="1212" spans="1:8" s="2" customFormat="1" ht="39.950000000000003" customHeight="1">
      <c r="A1212" s="16" t="s">
        <v>13</v>
      </c>
      <c r="B1212" s="7" t="s">
        <v>3</v>
      </c>
      <c r="C1212" s="7" t="s">
        <v>4</v>
      </c>
      <c r="D1212" s="7" t="s">
        <v>0</v>
      </c>
      <c r="E1212" s="7" t="s">
        <v>1</v>
      </c>
      <c r="F1212" s="7" t="s">
        <v>2</v>
      </c>
    </row>
    <row r="1213" spans="1:8" s="2" customFormat="1" ht="15" customHeight="1">
      <c r="A1213" s="6" t="str">
        <f>A1208</f>
        <v>Estaca 33+06,00 A 72+12,00</v>
      </c>
      <c r="B1213" s="12">
        <f>B1208</f>
        <v>786</v>
      </c>
      <c r="C1213" s="1">
        <f>C1208</f>
        <v>12.7</v>
      </c>
      <c r="D1213" s="1">
        <f>C1213*B1213</f>
        <v>9982.1999999999989</v>
      </c>
      <c r="E1213" s="1">
        <v>0.05</v>
      </c>
      <c r="F1213" s="1">
        <f>E1213*D1213</f>
        <v>499.10999999999996</v>
      </c>
    </row>
    <row r="1214" spans="1:8" s="2" customFormat="1" ht="15" customHeight="1">
      <c r="A1214" s="54" t="s">
        <v>6</v>
      </c>
      <c r="B1214" s="55"/>
      <c r="C1214" s="55"/>
      <c r="D1214" s="5">
        <f>SUM(D1213:D1213)</f>
        <v>9982.1999999999989</v>
      </c>
      <c r="E1214" s="23"/>
      <c r="F1214" s="5">
        <f>SUM(F1213:F1213)</f>
        <v>499.10999999999996</v>
      </c>
      <c r="G1214" s="8"/>
      <c r="H1214" s="3"/>
    </row>
    <row r="1215" spans="1:8" s="2" customFormat="1" ht="7.5" customHeight="1">
      <c r="A1215" s="57"/>
      <c r="B1215" s="57"/>
      <c r="C1215" s="57"/>
      <c r="D1215" s="57"/>
      <c r="E1215" s="57"/>
      <c r="F1215" s="57"/>
    </row>
    <row r="1216" spans="1:8" s="2" customFormat="1" ht="20.100000000000001" customHeight="1">
      <c r="A1216" s="45" t="s">
        <v>30</v>
      </c>
      <c r="B1216" s="46"/>
      <c r="C1216" s="46"/>
      <c r="D1216" s="46"/>
      <c r="E1216" s="46"/>
      <c r="F1216" s="47"/>
    </row>
    <row r="1217" spans="1:7" s="2" customFormat="1" ht="24.95" customHeight="1">
      <c r="A1217" s="48" t="s">
        <v>13</v>
      </c>
      <c r="B1217" s="49"/>
      <c r="C1217" s="49"/>
      <c r="D1217" s="49"/>
      <c r="E1217" s="50"/>
      <c r="F1217" s="7" t="s">
        <v>10</v>
      </c>
    </row>
    <row r="1218" spans="1:7" s="2" customFormat="1" ht="15" customHeight="1">
      <c r="A1218" s="58" t="s">
        <v>138</v>
      </c>
      <c r="B1218" s="59"/>
      <c r="C1218" s="59"/>
      <c r="D1218" s="59"/>
      <c r="E1218" s="60"/>
      <c r="F1218" s="13">
        <v>1745</v>
      </c>
    </row>
    <row r="1219" spans="1:7" s="2" customFormat="1" ht="15" customHeight="1">
      <c r="A1219" s="63" t="s">
        <v>9</v>
      </c>
      <c r="B1219" s="64"/>
      <c r="C1219" s="64"/>
      <c r="D1219" s="64"/>
      <c r="E1219" s="65"/>
      <c r="F1219" s="5">
        <f>F1218</f>
        <v>1745</v>
      </c>
      <c r="G1219" s="9"/>
    </row>
    <row r="1220" spans="1:7" s="2" customFormat="1" ht="15" customHeight="1">
      <c r="A1220" s="63" t="s">
        <v>11</v>
      </c>
      <c r="B1220" s="64"/>
      <c r="C1220" s="64"/>
      <c r="D1220" s="64"/>
      <c r="E1220" s="65"/>
      <c r="F1220" s="5">
        <f>SUM(F1219:F1219)/2</f>
        <v>872.5</v>
      </c>
      <c r="G1220" s="9"/>
    </row>
    <row r="1221" spans="1:7" s="2" customFormat="1" ht="15" customHeight="1">
      <c r="A1221" s="63" t="s">
        <v>12</v>
      </c>
      <c r="B1221" s="64"/>
      <c r="C1221" s="64"/>
      <c r="D1221" s="64"/>
      <c r="E1221" s="65"/>
      <c r="F1221" s="5">
        <f>SUM(F1220:F1220)</f>
        <v>872.5</v>
      </c>
      <c r="G1221" s="9"/>
    </row>
    <row r="1222" spans="1:7" ht="7.5" customHeight="1">
      <c r="A1222" s="57"/>
      <c r="B1222" s="57"/>
      <c r="C1222" s="57"/>
      <c r="D1222" s="57"/>
      <c r="E1222" s="57"/>
      <c r="F1222" s="57"/>
    </row>
    <row r="1223" spans="1:7" s="9" customFormat="1" ht="17.100000000000001" customHeight="1">
      <c r="A1223" s="61" t="s">
        <v>140</v>
      </c>
      <c r="B1223" s="61"/>
      <c r="C1223" s="61"/>
      <c r="D1223" s="61"/>
      <c r="E1223" s="61"/>
      <c r="F1223" s="62"/>
    </row>
    <row r="1224" spans="1:7" ht="7.5" customHeight="1"/>
    <row r="1225" spans="1:7" s="2" customFormat="1" ht="20.100000000000001" customHeight="1">
      <c r="A1225" s="45" t="s">
        <v>20</v>
      </c>
      <c r="B1225" s="46"/>
      <c r="C1225" s="46"/>
      <c r="D1225" s="46"/>
      <c r="E1225" s="46"/>
      <c r="F1225" s="47"/>
    </row>
    <row r="1226" spans="1:7" s="2" customFormat="1" ht="37.5" customHeight="1">
      <c r="A1226" s="48" t="s">
        <v>13</v>
      </c>
      <c r="B1226" s="49"/>
      <c r="C1226" s="50"/>
      <c r="D1226" s="7" t="s">
        <v>3</v>
      </c>
      <c r="E1226" s="7" t="s">
        <v>4</v>
      </c>
      <c r="F1226" s="7" t="s">
        <v>0</v>
      </c>
    </row>
    <row r="1227" spans="1:7" s="2" customFormat="1" ht="15" customHeight="1">
      <c r="A1227" s="69" t="s">
        <v>141</v>
      </c>
      <c r="B1227" s="70"/>
      <c r="C1227" s="71"/>
      <c r="D1227" s="10">
        <v>155</v>
      </c>
      <c r="E1227" s="10">
        <v>14</v>
      </c>
      <c r="F1227" s="1">
        <f>D1227*E1227</f>
        <v>2170</v>
      </c>
    </row>
    <row r="1228" spans="1:7" s="2" customFormat="1" ht="15" customHeight="1">
      <c r="A1228" s="69" t="s">
        <v>144</v>
      </c>
      <c r="B1228" s="70"/>
      <c r="C1228" s="71"/>
      <c r="D1228" s="10">
        <v>410</v>
      </c>
      <c r="E1228" s="10">
        <v>10.35</v>
      </c>
      <c r="F1228" s="1">
        <f>D1228*E1228</f>
        <v>4243.5</v>
      </c>
    </row>
    <row r="1229" spans="1:7" s="2" customFormat="1" ht="15" customHeight="1">
      <c r="A1229" s="66" t="s">
        <v>6</v>
      </c>
      <c r="B1229" s="67"/>
      <c r="C1229" s="67"/>
      <c r="D1229" s="67"/>
      <c r="E1229" s="68"/>
      <c r="F1229" s="11">
        <f>SUM(F1227:F1228)</f>
        <v>6413.5</v>
      </c>
    </row>
    <row r="1230" spans="1:7" ht="7.5" customHeight="1"/>
    <row r="1231" spans="1:7" s="2" customFormat="1" ht="20.100000000000001" customHeight="1">
      <c r="A1231" s="45" t="s">
        <v>23</v>
      </c>
      <c r="B1231" s="46"/>
      <c r="C1231" s="46"/>
      <c r="D1231" s="46"/>
      <c r="E1231" s="46"/>
      <c r="F1231" s="47"/>
    </row>
    <row r="1232" spans="1:7" s="2" customFormat="1" ht="39.950000000000003" customHeight="1">
      <c r="A1232" s="22" t="s">
        <v>13</v>
      </c>
      <c r="B1232" s="7" t="s">
        <v>3</v>
      </c>
      <c r="C1232" s="7" t="s">
        <v>4</v>
      </c>
      <c r="D1232" s="7" t="s">
        <v>0</v>
      </c>
      <c r="E1232" s="7" t="s">
        <v>1</v>
      </c>
      <c r="F1232" s="7" t="s">
        <v>2</v>
      </c>
    </row>
    <row r="1233" spans="1:6" s="2" customFormat="1" ht="15" customHeight="1">
      <c r="A1233" s="6" t="str">
        <f>A1227</f>
        <v>Estaca 0+00,00 A 7+15,00</v>
      </c>
      <c r="B1233" s="1">
        <f>D1227</f>
        <v>155</v>
      </c>
      <c r="C1233" s="1">
        <f>E1227</f>
        <v>14</v>
      </c>
      <c r="D1233" s="4">
        <f>C1233*B1233</f>
        <v>2170</v>
      </c>
      <c r="E1233" s="1">
        <v>0.5</v>
      </c>
      <c r="F1233" s="1">
        <f>D1233*E1233</f>
        <v>1085</v>
      </c>
    </row>
    <row r="1234" spans="1:6" s="2" customFormat="1" ht="15" customHeight="1">
      <c r="A1234" s="6" t="str">
        <f>A1228</f>
        <v>Estaca 8+08,00 A 28+18,00</v>
      </c>
      <c r="B1234" s="1">
        <f>D1228</f>
        <v>410</v>
      </c>
      <c r="C1234" s="1">
        <f>E1228</f>
        <v>10.35</v>
      </c>
      <c r="D1234" s="4">
        <f>C1234*B1234</f>
        <v>4243.5</v>
      </c>
      <c r="E1234" s="1">
        <v>0.5</v>
      </c>
      <c r="F1234" s="1">
        <f>D1234*E1234</f>
        <v>2121.75</v>
      </c>
    </row>
    <row r="1235" spans="1:6" s="2" customFormat="1" ht="15" customHeight="1">
      <c r="A1235" s="66" t="s">
        <v>6</v>
      </c>
      <c r="B1235" s="67"/>
      <c r="C1235" s="67"/>
      <c r="D1235" s="67"/>
      <c r="E1235" s="68"/>
      <c r="F1235" s="11">
        <f>SUM(F1233:F1234)</f>
        <v>3206.75</v>
      </c>
    </row>
    <row r="1236" spans="1:6" s="2" customFormat="1" ht="15" customHeight="1">
      <c r="A1236" s="66" t="s">
        <v>168</v>
      </c>
      <c r="B1236" s="67"/>
      <c r="C1236" s="67"/>
      <c r="D1236" s="67"/>
      <c r="E1236" s="68"/>
      <c r="F1236" s="11">
        <f>F1235*0.7</f>
        <v>2244.7249999999999</v>
      </c>
    </row>
    <row r="1237" spans="1:6" s="2" customFormat="1" ht="15" customHeight="1">
      <c r="A1237" s="66" t="s">
        <v>169</v>
      </c>
      <c r="B1237" s="67"/>
      <c r="C1237" s="67"/>
      <c r="D1237" s="67"/>
      <c r="E1237" s="68"/>
      <c r="F1237" s="11">
        <f>F1235*0.3</f>
        <v>962.02499999999998</v>
      </c>
    </row>
    <row r="1238" spans="1:6" ht="7.5" customHeight="1"/>
    <row r="1239" spans="1:6" s="2" customFormat="1" ht="20.100000000000001" customHeight="1">
      <c r="A1239" s="45" t="s">
        <v>24</v>
      </c>
      <c r="B1239" s="46"/>
      <c r="C1239" s="46"/>
      <c r="D1239" s="46"/>
      <c r="E1239" s="46"/>
      <c r="F1239" s="47"/>
    </row>
    <row r="1240" spans="1:6" s="2" customFormat="1" ht="39.950000000000003" customHeight="1">
      <c r="A1240" s="22" t="s">
        <v>13</v>
      </c>
      <c r="B1240" s="7" t="s">
        <v>3</v>
      </c>
      <c r="C1240" s="7" t="s">
        <v>4</v>
      </c>
      <c r="D1240" s="7" t="s">
        <v>0</v>
      </c>
      <c r="E1240" s="7" t="s">
        <v>1</v>
      </c>
      <c r="F1240" s="7" t="s">
        <v>2</v>
      </c>
    </row>
    <row r="1241" spans="1:6" s="2" customFormat="1" ht="15" customHeight="1">
      <c r="A1241" s="6" t="str">
        <f>A1227</f>
        <v>Estaca 0+00,00 A 7+15,00</v>
      </c>
      <c r="B1241" s="1">
        <f>D1227</f>
        <v>155</v>
      </c>
      <c r="C1241" s="1">
        <f>E1227</f>
        <v>14</v>
      </c>
      <c r="D1241" s="4">
        <f>C1241*B1241</f>
        <v>2170</v>
      </c>
      <c r="E1241" s="1">
        <v>0.5</v>
      </c>
      <c r="F1241" s="1">
        <f>D1241*E1241</f>
        <v>1085</v>
      </c>
    </row>
    <row r="1242" spans="1:6" s="2" customFormat="1" ht="15" customHeight="1">
      <c r="A1242" s="6" t="str">
        <f>A1228</f>
        <v>Estaca 8+08,00 A 28+18,00</v>
      </c>
      <c r="B1242" s="1">
        <f>D1228</f>
        <v>410</v>
      </c>
      <c r="C1242" s="1">
        <f>E1228</f>
        <v>10.35</v>
      </c>
      <c r="D1242" s="4">
        <f>C1242*B1242</f>
        <v>4243.5</v>
      </c>
      <c r="E1242" s="1">
        <v>0.5</v>
      </c>
      <c r="F1242" s="1">
        <f>D1242*E1242</f>
        <v>2121.75</v>
      </c>
    </row>
    <row r="1243" spans="1:6" s="2" customFormat="1" ht="15" customHeight="1">
      <c r="A1243" s="66" t="s">
        <v>6</v>
      </c>
      <c r="B1243" s="67"/>
      <c r="C1243" s="67"/>
      <c r="D1243" s="67"/>
      <c r="E1243" s="68"/>
      <c r="F1243" s="11">
        <f>SUM(F1241:F1242)</f>
        <v>3206.75</v>
      </c>
    </row>
    <row r="1244" spans="1:6" s="2" customFormat="1" ht="15" customHeight="1">
      <c r="A1244" s="66" t="s">
        <v>168</v>
      </c>
      <c r="B1244" s="67"/>
      <c r="C1244" s="67"/>
      <c r="D1244" s="67"/>
      <c r="E1244" s="68"/>
      <c r="F1244" s="11">
        <f>F1243*0.7</f>
        <v>2244.7249999999999</v>
      </c>
    </row>
    <row r="1245" spans="1:6" s="2" customFormat="1" ht="15" customHeight="1">
      <c r="A1245" s="66" t="s">
        <v>169</v>
      </c>
      <c r="B1245" s="67"/>
      <c r="C1245" s="67"/>
      <c r="D1245" s="67"/>
      <c r="E1245" s="68"/>
      <c r="F1245" s="11">
        <f>F1243*0.3</f>
        <v>962.02499999999998</v>
      </c>
    </row>
    <row r="1246" spans="1:6" ht="7.5" customHeight="1"/>
    <row r="1247" spans="1:6" s="2" customFormat="1" ht="20.100000000000001" customHeight="1">
      <c r="A1247" s="45" t="s">
        <v>25</v>
      </c>
      <c r="B1247" s="46"/>
      <c r="C1247" s="46"/>
      <c r="D1247" s="46"/>
      <c r="E1247" s="46"/>
      <c r="F1247" s="47"/>
    </row>
    <row r="1248" spans="1:6" s="2" customFormat="1" ht="39.950000000000003" customHeight="1">
      <c r="A1248" s="22" t="s">
        <v>13</v>
      </c>
      <c r="B1248" s="7" t="s">
        <v>3</v>
      </c>
      <c r="C1248" s="7" t="s">
        <v>4</v>
      </c>
      <c r="D1248" s="7" t="s">
        <v>0</v>
      </c>
      <c r="E1248" s="7" t="s">
        <v>1</v>
      </c>
      <c r="F1248" s="7" t="s">
        <v>2</v>
      </c>
    </row>
    <row r="1249" spans="1:6" s="2" customFormat="1" ht="15" customHeight="1">
      <c r="A1249" s="6" t="str">
        <f>A1227</f>
        <v>Estaca 0+00,00 A 7+15,00</v>
      </c>
      <c r="B1249" s="1">
        <f>D1227</f>
        <v>155</v>
      </c>
      <c r="C1249" s="1">
        <f>E1227</f>
        <v>14</v>
      </c>
      <c r="D1249" s="4">
        <f>C1249*B1249</f>
        <v>2170</v>
      </c>
      <c r="E1249" s="1">
        <v>0.3</v>
      </c>
      <c r="F1249" s="1">
        <f>D1249*E1249</f>
        <v>651</v>
      </c>
    </row>
    <row r="1250" spans="1:6" s="2" customFormat="1" ht="15" customHeight="1">
      <c r="A1250" s="6" t="str">
        <f>A1228</f>
        <v>Estaca 8+08,00 A 28+18,00</v>
      </c>
      <c r="B1250" s="1">
        <f>D1228</f>
        <v>410</v>
      </c>
      <c r="C1250" s="1">
        <f>E1228</f>
        <v>10.35</v>
      </c>
      <c r="D1250" s="4">
        <f>C1250*B1250</f>
        <v>4243.5</v>
      </c>
      <c r="E1250" s="1">
        <v>0.3</v>
      </c>
      <c r="F1250" s="1">
        <f>D1250*E1250</f>
        <v>1273.05</v>
      </c>
    </row>
    <row r="1251" spans="1:6" s="2" customFormat="1" ht="15" customHeight="1">
      <c r="A1251" s="66" t="s">
        <v>6</v>
      </c>
      <c r="B1251" s="67"/>
      <c r="C1251" s="67"/>
      <c r="D1251" s="67"/>
      <c r="E1251" s="68"/>
      <c r="F1251" s="11">
        <f>SUM(F1249:F1250)</f>
        <v>1924.05</v>
      </c>
    </row>
    <row r="1252" spans="1:6" s="2" customFormat="1" ht="15" customHeight="1">
      <c r="A1252" s="66" t="s">
        <v>170</v>
      </c>
      <c r="B1252" s="67"/>
      <c r="C1252" s="67"/>
      <c r="D1252" s="67"/>
      <c r="E1252" s="68"/>
      <c r="F1252" s="11">
        <f>F1251*0.9</f>
        <v>1731.645</v>
      </c>
    </row>
    <row r="1253" spans="1:6" s="2" customFormat="1" ht="15" customHeight="1">
      <c r="A1253" s="66" t="s">
        <v>171</v>
      </c>
      <c r="B1253" s="67"/>
      <c r="C1253" s="67"/>
      <c r="D1253" s="67"/>
      <c r="E1253" s="68"/>
      <c r="F1253" s="11">
        <f>F1251*0.1</f>
        <v>192.405</v>
      </c>
    </row>
    <row r="1254" spans="1:6" ht="7.5" customHeight="1"/>
    <row r="1255" spans="1:6" s="2" customFormat="1" ht="20.100000000000001" customHeight="1">
      <c r="A1255" s="45" t="s">
        <v>27</v>
      </c>
      <c r="B1255" s="46"/>
      <c r="C1255" s="46"/>
      <c r="D1255" s="46"/>
      <c r="E1255" s="46"/>
      <c r="F1255" s="47"/>
    </row>
    <row r="1256" spans="1:6" s="2" customFormat="1" ht="37.5" customHeight="1">
      <c r="A1256" s="48" t="s">
        <v>13</v>
      </c>
      <c r="B1256" s="49"/>
      <c r="C1256" s="50"/>
      <c r="D1256" s="7" t="s">
        <v>3</v>
      </c>
      <c r="E1256" s="7" t="s">
        <v>4</v>
      </c>
      <c r="F1256" s="7" t="s">
        <v>0</v>
      </c>
    </row>
    <row r="1257" spans="1:6" s="2" customFormat="1" ht="15" customHeight="1">
      <c r="A1257" s="69" t="str">
        <f>A1233</f>
        <v>Estaca 0+00,00 A 7+15,00</v>
      </c>
      <c r="B1257" s="70"/>
      <c r="C1257" s="71"/>
      <c r="D1257" s="1">
        <f>D1227</f>
        <v>155</v>
      </c>
      <c r="E1257" s="1">
        <f>E1227</f>
        <v>14</v>
      </c>
      <c r="F1257" s="1">
        <f>D1257*E1257</f>
        <v>2170</v>
      </c>
    </row>
    <row r="1258" spans="1:6" s="2" customFormat="1" ht="15" customHeight="1">
      <c r="A1258" s="69" t="str">
        <f>A1234</f>
        <v>Estaca 8+08,00 A 28+18,00</v>
      </c>
      <c r="B1258" s="70"/>
      <c r="C1258" s="71"/>
      <c r="D1258" s="1">
        <f>D1228</f>
        <v>410</v>
      </c>
      <c r="E1258" s="1">
        <f>E1228</f>
        <v>10.35</v>
      </c>
      <c r="F1258" s="1">
        <f>D1258*E1258</f>
        <v>4243.5</v>
      </c>
    </row>
    <row r="1259" spans="1:6" s="2" customFormat="1" ht="15" customHeight="1">
      <c r="A1259" s="66" t="s">
        <v>6</v>
      </c>
      <c r="B1259" s="67"/>
      <c r="C1259" s="67"/>
      <c r="D1259" s="67"/>
      <c r="E1259" s="68"/>
      <c r="F1259" s="11">
        <f>SUM(F1257:F1258)</f>
        <v>6413.5</v>
      </c>
    </row>
    <row r="1260" spans="1:6" ht="7.5" customHeight="1"/>
    <row r="1261" spans="1:6" s="2" customFormat="1" ht="20.100000000000001" customHeight="1">
      <c r="A1261" s="45" t="s">
        <v>26</v>
      </c>
      <c r="B1261" s="46"/>
      <c r="C1261" s="46"/>
      <c r="D1261" s="46"/>
      <c r="E1261" s="46"/>
      <c r="F1261" s="47"/>
    </row>
    <row r="1262" spans="1:6" s="2" customFormat="1" ht="39.950000000000003" customHeight="1">
      <c r="A1262" s="22" t="s">
        <v>13</v>
      </c>
      <c r="B1262" s="7" t="s">
        <v>3</v>
      </c>
      <c r="C1262" s="7" t="s">
        <v>4</v>
      </c>
      <c r="D1262" s="7" t="s">
        <v>0</v>
      </c>
      <c r="E1262" s="7" t="s">
        <v>1</v>
      </c>
      <c r="F1262" s="7" t="s">
        <v>2</v>
      </c>
    </row>
    <row r="1263" spans="1:6" s="2" customFormat="1" ht="15" customHeight="1">
      <c r="A1263" s="6" t="str">
        <f>A1227</f>
        <v>Estaca 0+00,00 A 7+15,00</v>
      </c>
      <c r="B1263" s="1">
        <f>D1227</f>
        <v>155</v>
      </c>
      <c r="C1263" s="1">
        <f>E1227</f>
        <v>14</v>
      </c>
      <c r="D1263" s="4">
        <f>C1263*B1263</f>
        <v>2170</v>
      </c>
      <c r="E1263" s="1">
        <v>0.15</v>
      </c>
      <c r="F1263" s="1">
        <f>D1263*E1263</f>
        <v>325.5</v>
      </c>
    </row>
    <row r="1264" spans="1:6" s="2" customFormat="1" ht="15" customHeight="1">
      <c r="A1264" s="6" t="str">
        <f>A1228</f>
        <v>Estaca 8+08,00 A 28+18,00</v>
      </c>
      <c r="B1264" s="1">
        <f>D1228</f>
        <v>410</v>
      </c>
      <c r="C1264" s="1">
        <f>E1228</f>
        <v>10.35</v>
      </c>
      <c r="D1264" s="4">
        <f>C1264*B1264</f>
        <v>4243.5</v>
      </c>
      <c r="E1264" s="1">
        <v>0.15</v>
      </c>
      <c r="F1264" s="1">
        <f>D1264*E1264</f>
        <v>636.52499999999998</v>
      </c>
    </row>
    <row r="1265" spans="1:6" s="2" customFormat="1" ht="15" customHeight="1">
      <c r="A1265" s="66" t="s">
        <v>6</v>
      </c>
      <c r="B1265" s="67"/>
      <c r="C1265" s="67"/>
      <c r="D1265" s="67"/>
      <c r="E1265" s="68"/>
      <c r="F1265" s="11">
        <f>SUM(F1263:F1264)</f>
        <v>962.02499999999998</v>
      </c>
    </row>
    <row r="1266" spans="1:6" ht="7.5" customHeight="1"/>
    <row r="1267" spans="1:6" s="2" customFormat="1" ht="20.100000000000001" customHeight="1">
      <c r="A1267" s="45" t="s">
        <v>28</v>
      </c>
      <c r="B1267" s="46"/>
      <c r="C1267" s="46"/>
      <c r="D1267" s="46"/>
      <c r="E1267" s="46"/>
      <c r="F1267" s="47"/>
    </row>
    <row r="1268" spans="1:6" s="2" customFormat="1" ht="24.95" customHeight="1">
      <c r="A1268" s="48" t="s">
        <v>13</v>
      </c>
      <c r="B1268" s="50"/>
      <c r="C1268" s="7" t="s">
        <v>3</v>
      </c>
      <c r="D1268" s="7" t="s">
        <v>4</v>
      </c>
      <c r="E1268" s="7" t="s">
        <v>7</v>
      </c>
      <c r="F1268" s="7" t="s">
        <v>0</v>
      </c>
    </row>
    <row r="1269" spans="1:6" s="2" customFormat="1" ht="15" customHeight="1">
      <c r="A1269" s="58" t="str">
        <f>A1227</f>
        <v>Estaca 0+00,00 A 7+15,00</v>
      </c>
      <c r="B1269" s="60"/>
      <c r="C1269" s="1">
        <f>D1227</f>
        <v>155</v>
      </c>
      <c r="D1269" s="1">
        <f>E1227</f>
        <v>14</v>
      </c>
      <c r="E1269" s="15">
        <v>1</v>
      </c>
      <c r="F1269" s="4">
        <f>D1269*E1269*C1269</f>
        <v>2170</v>
      </c>
    </row>
    <row r="1270" spans="1:6" s="2" customFormat="1" ht="15" customHeight="1">
      <c r="A1270" s="58" t="str">
        <f>A1228</f>
        <v>Estaca 8+08,00 A 28+18,00</v>
      </c>
      <c r="B1270" s="60"/>
      <c r="C1270" s="1">
        <f>D1228</f>
        <v>410</v>
      </c>
      <c r="D1270" s="1">
        <f>E1228</f>
        <v>10.35</v>
      </c>
      <c r="E1270" s="15">
        <v>1</v>
      </c>
      <c r="F1270" s="4">
        <f>D1270*E1270*C1270</f>
        <v>4243.5</v>
      </c>
    </row>
    <row r="1271" spans="1:6" s="2" customFormat="1" ht="15" customHeight="1">
      <c r="A1271" s="66" t="s">
        <v>6</v>
      </c>
      <c r="B1271" s="67"/>
      <c r="C1271" s="67"/>
      <c r="D1271" s="67"/>
      <c r="E1271" s="68"/>
      <c r="F1271" s="11">
        <f>SUM(F1269:F1270)</f>
        <v>6413.5</v>
      </c>
    </row>
    <row r="1272" spans="1:6" ht="7.5" customHeight="1"/>
    <row r="1273" spans="1:6" s="2" customFormat="1" ht="20.100000000000001" customHeight="1">
      <c r="A1273" s="45" t="s">
        <v>29</v>
      </c>
      <c r="B1273" s="46"/>
      <c r="C1273" s="46"/>
      <c r="D1273" s="46"/>
      <c r="E1273" s="46"/>
      <c r="F1273" s="47"/>
    </row>
    <row r="1274" spans="1:6" s="2" customFormat="1" ht="24.95" customHeight="1">
      <c r="A1274" s="48" t="s">
        <v>13</v>
      </c>
      <c r="B1274" s="50"/>
      <c r="C1274" s="7" t="s">
        <v>3</v>
      </c>
      <c r="D1274" s="7" t="s">
        <v>4</v>
      </c>
      <c r="E1274" s="7" t="s">
        <v>7</v>
      </c>
      <c r="F1274" s="7" t="s">
        <v>0</v>
      </c>
    </row>
    <row r="1275" spans="1:6" s="2" customFormat="1" ht="15" customHeight="1">
      <c r="A1275" s="58" t="str">
        <f>A1227</f>
        <v>Estaca 0+00,00 A 7+15,00</v>
      </c>
      <c r="B1275" s="60"/>
      <c r="C1275" s="1">
        <f>D1227</f>
        <v>155</v>
      </c>
      <c r="D1275" s="1">
        <v>12.7</v>
      </c>
      <c r="E1275" s="15">
        <v>3</v>
      </c>
      <c r="F1275" s="4">
        <f>D1275*E1275*C1275</f>
        <v>5905.4999999999991</v>
      </c>
    </row>
    <row r="1276" spans="1:6" s="2" customFormat="1" ht="15" customHeight="1">
      <c r="A1276" s="58" t="s">
        <v>142</v>
      </c>
      <c r="B1276" s="60"/>
      <c r="C1276" s="1">
        <v>13</v>
      </c>
      <c r="D1276" s="1">
        <v>9</v>
      </c>
      <c r="E1276" s="15">
        <v>3</v>
      </c>
      <c r="F1276" s="4">
        <f>D1276*E1276*C1276</f>
        <v>351</v>
      </c>
    </row>
    <row r="1277" spans="1:6" s="2" customFormat="1" ht="15" customHeight="1">
      <c r="A1277" s="58" t="str">
        <f>A1228</f>
        <v>Estaca 8+08,00 A 28+18,00</v>
      </c>
      <c r="B1277" s="60"/>
      <c r="C1277" s="1">
        <f>D1228</f>
        <v>410</v>
      </c>
      <c r="D1277" s="1">
        <v>9.35</v>
      </c>
      <c r="E1277" s="15">
        <v>3</v>
      </c>
      <c r="F1277" s="4">
        <f>D1277*E1277*C1277</f>
        <v>11500.499999999998</v>
      </c>
    </row>
    <row r="1278" spans="1:6" s="2" customFormat="1" ht="15" customHeight="1">
      <c r="A1278" s="66" t="s">
        <v>6</v>
      </c>
      <c r="B1278" s="67"/>
      <c r="C1278" s="67"/>
      <c r="D1278" s="67"/>
      <c r="E1278" s="68"/>
      <c r="F1278" s="11">
        <f>SUM(F1275:F1277)</f>
        <v>17756.999999999996</v>
      </c>
    </row>
    <row r="1279" spans="1:6" s="2" customFormat="1" ht="7.5" customHeight="1">
      <c r="A1279" s="57"/>
      <c r="B1279" s="57"/>
      <c r="C1279" s="57"/>
      <c r="D1279" s="57"/>
      <c r="E1279" s="57"/>
      <c r="F1279" s="57"/>
    </row>
    <row r="1280" spans="1:6" s="2" customFormat="1" ht="20.100000000000001" customHeight="1">
      <c r="A1280" s="45" t="s">
        <v>189</v>
      </c>
      <c r="B1280" s="46"/>
      <c r="C1280" s="46"/>
      <c r="D1280" s="46"/>
      <c r="E1280" s="46"/>
      <c r="F1280" s="47"/>
    </row>
    <row r="1281" spans="1:8" s="2" customFormat="1" ht="39.950000000000003" customHeight="1">
      <c r="A1281" s="48" t="s">
        <v>13</v>
      </c>
      <c r="B1281" s="49"/>
      <c r="C1281" s="50"/>
      <c r="D1281" s="7" t="s">
        <v>3</v>
      </c>
      <c r="E1281" s="7" t="s">
        <v>4</v>
      </c>
      <c r="F1281" s="7" t="s">
        <v>0</v>
      </c>
    </row>
    <row r="1282" spans="1:8" s="2" customFormat="1" ht="15" customHeight="1">
      <c r="A1282" s="58" t="str">
        <f>A1275</f>
        <v>Estaca 0+00,00 A 7+15,00</v>
      </c>
      <c r="B1282" s="59"/>
      <c r="C1282" s="60"/>
      <c r="D1282" s="1">
        <f t="shared" ref="D1282:E1284" si="188">C1275</f>
        <v>155</v>
      </c>
      <c r="E1282" s="1">
        <f t="shared" si="188"/>
        <v>12.7</v>
      </c>
      <c r="F1282" s="1">
        <f>E1282*D1282</f>
        <v>1968.5</v>
      </c>
    </row>
    <row r="1283" spans="1:8" s="2" customFormat="1" ht="15" customHeight="1">
      <c r="A1283" s="58" t="str">
        <f>A1276</f>
        <v>Estaca 7+15,00 A 8+08,00</v>
      </c>
      <c r="B1283" s="59"/>
      <c r="C1283" s="60"/>
      <c r="D1283" s="1">
        <f t="shared" si="188"/>
        <v>13</v>
      </c>
      <c r="E1283" s="1">
        <f t="shared" si="188"/>
        <v>9</v>
      </c>
      <c r="F1283" s="1">
        <f>E1283*D1283</f>
        <v>117</v>
      </c>
    </row>
    <row r="1284" spans="1:8" s="2" customFormat="1" ht="15" customHeight="1">
      <c r="A1284" s="58" t="str">
        <f>A1277</f>
        <v>Estaca 8+08,00 A 28+18,00</v>
      </c>
      <c r="B1284" s="59"/>
      <c r="C1284" s="60"/>
      <c r="D1284" s="1">
        <f t="shared" si="188"/>
        <v>410</v>
      </c>
      <c r="E1284" s="1">
        <f t="shared" si="188"/>
        <v>9.35</v>
      </c>
      <c r="F1284" s="1">
        <f>E1284*D1284</f>
        <v>3833.5</v>
      </c>
    </row>
    <row r="1285" spans="1:8" s="2" customFormat="1" ht="15" customHeight="1">
      <c r="A1285" s="54" t="s">
        <v>6</v>
      </c>
      <c r="B1285" s="55"/>
      <c r="C1285" s="55"/>
      <c r="D1285" s="55"/>
      <c r="E1285" s="56"/>
      <c r="F1285" s="5">
        <f>SUM(F1282:F1284)</f>
        <v>5919</v>
      </c>
      <c r="G1285" s="8"/>
      <c r="H1285" s="3"/>
    </row>
    <row r="1286" spans="1:8" s="2" customFormat="1" ht="7.5" customHeight="1">
      <c r="A1286" s="57"/>
      <c r="B1286" s="57"/>
      <c r="C1286" s="57"/>
      <c r="D1286" s="57"/>
      <c r="E1286" s="57"/>
      <c r="F1286" s="57"/>
    </row>
    <row r="1287" spans="1:8" s="2" customFormat="1" ht="20.100000000000001" customHeight="1">
      <c r="A1287" s="45" t="s">
        <v>15</v>
      </c>
      <c r="B1287" s="46"/>
      <c r="C1287" s="46"/>
      <c r="D1287" s="46"/>
      <c r="E1287" s="46"/>
      <c r="F1287" s="47"/>
    </row>
    <row r="1288" spans="1:8" s="2" customFormat="1" ht="39.950000000000003" customHeight="1">
      <c r="A1288" s="22" t="s">
        <v>13</v>
      </c>
      <c r="B1288" s="7" t="s">
        <v>3</v>
      </c>
      <c r="C1288" s="7" t="s">
        <v>4</v>
      </c>
      <c r="D1288" s="7" t="s">
        <v>0</v>
      </c>
      <c r="E1288" s="7" t="s">
        <v>1</v>
      </c>
      <c r="F1288" s="7" t="s">
        <v>2</v>
      </c>
    </row>
    <row r="1289" spans="1:8" s="2" customFormat="1" ht="15" customHeight="1">
      <c r="A1289" s="6" t="str">
        <f>A1275</f>
        <v>Estaca 0+00,00 A 7+15,00</v>
      </c>
      <c r="B1289" s="1">
        <f t="shared" ref="B1289:C1291" si="189">C1275</f>
        <v>155</v>
      </c>
      <c r="C1289" s="1">
        <f t="shared" si="189"/>
        <v>12.7</v>
      </c>
      <c r="D1289" s="1">
        <f>C1289*B1289</f>
        <v>1968.5</v>
      </c>
      <c r="E1289" s="1">
        <v>0.04</v>
      </c>
      <c r="F1289" s="1">
        <f>E1289*D1289</f>
        <v>78.739999999999995</v>
      </c>
    </row>
    <row r="1290" spans="1:8" s="2" customFormat="1" ht="15" customHeight="1">
      <c r="A1290" s="6" t="str">
        <f>A1276</f>
        <v>Estaca 7+15,00 A 8+08,00</v>
      </c>
      <c r="B1290" s="1">
        <f t="shared" si="189"/>
        <v>13</v>
      </c>
      <c r="C1290" s="1">
        <f t="shared" si="189"/>
        <v>9</v>
      </c>
      <c r="D1290" s="1">
        <f>C1290*B1290</f>
        <v>117</v>
      </c>
      <c r="E1290" s="1">
        <v>0.04</v>
      </c>
      <c r="F1290" s="1">
        <f>E1290*D1290</f>
        <v>4.68</v>
      </c>
    </row>
    <row r="1291" spans="1:8" s="2" customFormat="1" ht="15" customHeight="1">
      <c r="A1291" s="6" t="str">
        <f>A1277</f>
        <v>Estaca 8+08,00 A 28+18,00</v>
      </c>
      <c r="B1291" s="1">
        <f t="shared" si="189"/>
        <v>410</v>
      </c>
      <c r="C1291" s="1">
        <f t="shared" si="189"/>
        <v>9.35</v>
      </c>
      <c r="D1291" s="1">
        <f>C1291*B1291</f>
        <v>3833.5</v>
      </c>
      <c r="E1291" s="1">
        <v>0.04</v>
      </c>
      <c r="F1291" s="1">
        <f>E1291*D1291</f>
        <v>153.34</v>
      </c>
    </row>
    <row r="1292" spans="1:8" s="2" customFormat="1" ht="15" customHeight="1">
      <c r="A1292" s="54" t="s">
        <v>6</v>
      </c>
      <c r="B1292" s="55"/>
      <c r="C1292" s="55"/>
      <c r="D1292" s="5">
        <f>SUM(D1289:D1291)</f>
        <v>5919</v>
      </c>
      <c r="E1292" s="23"/>
      <c r="F1292" s="5">
        <f>SUM(F1289:F1291)</f>
        <v>236.76</v>
      </c>
      <c r="G1292" s="8"/>
      <c r="H1292" s="3"/>
    </row>
    <row r="1293" spans="1:8" s="2" customFormat="1" ht="7.5" customHeight="1">
      <c r="A1293" s="57"/>
      <c r="B1293" s="57"/>
      <c r="C1293" s="57"/>
      <c r="D1293" s="57"/>
      <c r="E1293" s="57"/>
      <c r="F1293" s="57"/>
    </row>
    <row r="1294" spans="1:8" s="2" customFormat="1" ht="20.100000000000001" customHeight="1">
      <c r="A1294" s="45" t="s">
        <v>5</v>
      </c>
      <c r="B1294" s="46"/>
      <c r="C1294" s="46"/>
      <c r="D1294" s="46"/>
      <c r="E1294" s="46"/>
      <c r="F1294" s="47"/>
    </row>
    <row r="1295" spans="1:8" s="2" customFormat="1" ht="39.950000000000003" customHeight="1">
      <c r="A1295" s="22" t="s">
        <v>13</v>
      </c>
      <c r="B1295" s="7" t="s">
        <v>3</v>
      </c>
      <c r="C1295" s="7" t="s">
        <v>4</v>
      </c>
      <c r="D1295" s="7" t="s">
        <v>0</v>
      </c>
      <c r="E1295" s="7" t="s">
        <v>1</v>
      </c>
      <c r="F1295" s="7" t="s">
        <v>2</v>
      </c>
    </row>
    <row r="1296" spans="1:8" s="2" customFormat="1" ht="15" customHeight="1">
      <c r="A1296" s="6" t="str">
        <f t="shared" ref="A1296:C1298" si="190">A1289</f>
        <v>Estaca 0+00,00 A 7+15,00</v>
      </c>
      <c r="B1296" s="12">
        <f t="shared" si="190"/>
        <v>155</v>
      </c>
      <c r="C1296" s="1">
        <f t="shared" si="190"/>
        <v>12.7</v>
      </c>
      <c r="D1296" s="1">
        <f>C1296*B1296</f>
        <v>1968.5</v>
      </c>
      <c r="E1296" s="1">
        <v>0.05</v>
      </c>
      <c r="F1296" s="1">
        <f>E1296*D1296</f>
        <v>98.425000000000011</v>
      </c>
    </row>
    <row r="1297" spans="1:8" s="2" customFormat="1" ht="15" customHeight="1">
      <c r="A1297" s="6" t="str">
        <f t="shared" si="190"/>
        <v>Estaca 7+15,00 A 8+08,00</v>
      </c>
      <c r="B1297" s="12">
        <f t="shared" si="190"/>
        <v>13</v>
      </c>
      <c r="C1297" s="1">
        <f t="shared" si="190"/>
        <v>9</v>
      </c>
      <c r="D1297" s="1">
        <f>C1297*B1297</f>
        <v>117</v>
      </c>
      <c r="E1297" s="1">
        <v>0.05</v>
      </c>
      <c r="F1297" s="1">
        <f>E1297*D1297</f>
        <v>5.8500000000000005</v>
      </c>
    </row>
    <row r="1298" spans="1:8" s="2" customFormat="1" ht="15" customHeight="1">
      <c r="A1298" s="6" t="str">
        <f t="shared" si="190"/>
        <v>Estaca 8+08,00 A 28+18,00</v>
      </c>
      <c r="B1298" s="12">
        <f t="shared" si="190"/>
        <v>410</v>
      </c>
      <c r="C1298" s="1">
        <f t="shared" si="190"/>
        <v>9.35</v>
      </c>
      <c r="D1298" s="1">
        <f>C1298*B1298</f>
        <v>3833.5</v>
      </c>
      <c r="E1298" s="1">
        <v>0.05</v>
      </c>
      <c r="F1298" s="1">
        <f>E1298*D1298</f>
        <v>191.67500000000001</v>
      </c>
    </row>
    <row r="1299" spans="1:8" s="2" customFormat="1" ht="15" customHeight="1">
      <c r="A1299" s="54" t="s">
        <v>6</v>
      </c>
      <c r="B1299" s="55"/>
      <c r="C1299" s="55"/>
      <c r="D1299" s="5">
        <f>SUM(D1296:D1298)</f>
        <v>5919</v>
      </c>
      <c r="E1299" s="23"/>
      <c r="F1299" s="5">
        <f>SUM(F1296:F1298)</f>
        <v>295.95000000000005</v>
      </c>
      <c r="G1299" s="8"/>
      <c r="H1299" s="3"/>
    </row>
    <row r="1300" spans="1:8" s="2" customFormat="1" ht="7.5" customHeight="1">
      <c r="A1300" s="57"/>
      <c r="B1300" s="57"/>
      <c r="C1300" s="57"/>
      <c r="D1300" s="57"/>
      <c r="E1300" s="57"/>
      <c r="F1300" s="57"/>
    </row>
    <row r="1301" spans="1:8" s="2" customFormat="1" ht="20.100000000000001" customHeight="1">
      <c r="A1301" s="45" t="s">
        <v>30</v>
      </c>
      <c r="B1301" s="46"/>
      <c r="C1301" s="46"/>
      <c r="D1301" s="46"/>
      <c r="E1301" s="46"/>
      <c r="F1301" s="47"/>
    </row>
    <row r="1302" spans="1:8" s="2" customFormat="1" ht="24.95" customHeight="1">
      <c r="A1302" s="48" t="s">
        <v>13</v>
      </c>
      <c r="B1302" s="49"/>
      <c r="C1302" s="49"/>
      <c r="D1302" s="49"/>
      <c r="E1302" s="50"/>
      <c r="F1302" s="7" t="s">
        <v>10</v>
      </c>
    </row>
    <row r="1303" spans="1:8" s="2" customFormat="1" ht="15" customHeight="1">
      <c r="A1303" s="58" t="s">
        <v>143</v>
      </c>
      <c r="B1303" s="59"/>
      <c r="C1303" s="59"/>
      <c r="D1303" s="59"/>
      <c r="E1303" s="60"/>
      <c r="F1303" s="13">
        <v>1240</v>
      </c>
    </row>
    <row r="1304" spans="1:8" s="2" customFormat="1" ht="15" customHeight="1">
      <c r="A1304" s="63" t="s">
        <v>9</v>
      </c>
      <c r="B1304" s="64"/>
      <c r="C1304" s="64"/>
      <c r="D1304" s="64"/>
      <c r="E1304" s="65"/>
      <c r="F1304" s="5">
        <f>F1303</f>
        <v>1240</v>
      </c>
      <c r="G1304" s="9"/>
    </row>
    <row r="1305" spans="1:8" s="2" customFormat="1" ht="15" customHeight="1">
      <c r="A1305" s="63" t="s">
        <v>11</v>
      </c>
      <c r="B1305" s="64"/>
      <c r="C1305" s="64"/>
      <c r="D1305" s="64"/>
      <c r="E1305" s="65"/>
      <c r="F1305" s="5">
        <f>SUM(F1304:F1304)/2</f>
        <v>620</v>
      </c>
      <c r="G1305" s="9"/>
    </row>
    <row r="1306" spans="1:8" s="2" customFormat="1" ht="15" customHeight="1">
      <c r="A1306" s="63" t="s">
        <v>12</v>
      </c>
      <c r="B1306" s="64"/>
      <c r="C1306" s="64"/>
      <c r="D1306" s="64"/>
      <c r="E1306" s="65"/>
      <c r="F1306" s="5">
        <f>SUM(F1305:F1305)</f>
        <v>620</v>
      </c>
      <c r="G1306" s="9"/>
    </row>
    <row r="1307" spans="1:8" ht="7.5" customHeight="1">
      <c r="A1307" s="57"/>
      <c r="B1307" s="57"/>
      <c r="C1307" s="57"/>
      <c r="D1307" s="57"/>
      <c r="E1307" s="57"/>
      <c r="F1307" s="57"/>
    </row>
    <row r="1308" spans="1:8" s="9" customFormat="1" ht="17.100000000000001" customHeight="1">
      <c r="A1308" s="61" t="s">
        <v>145</v>
      </c>
      <c r="B1308" s="61"/>
      <c r="C1308" s="61"/>
      <c r="D1308" s="61"/>
      <c r="E1308" s="61"/>
      <c r="F1308" s="62"/>
    </row>
    <row r="1309" spans="1:8" s="26" customFormat="1" ht="7.5" customHeight="1"/>
    <row r="1310" spans="1:8" s="2" customFormat="1" ht="20.100000000000001" customHeight="1">
      <c r="A1310" s="45" t="s">
        <v>20</v>
      </c>
      <c r="B1310" s="46"/>
      <c r="C1310" s="46"/>
      <c r="D1310" s="46"/>
      <c r="E1310" s="46"/>
      <c r="F1310" s="47"/>
    </row>
    <row r="1311" spans="1:8" s="2" customFormat="1" ht="37.5" customHeight="1">
      <c r="A1311" s="48" t="s">
        <v>13</v>
      </c>
      <c r="B1311" s="49"/>
      <c r="C1311" s="50"/>
      <c r="D1311" s="7" t="s">
        <v>3</v>
      </c>
      <c r="E1311" s="7" t="s">
        <v>4</v>
      </c>
      <c r="F1311" s="7" t="s">
        <v>0</v>
      </c>
    </row>
    <row r="1312" spans="1:8" s="27" customFormat="1" ht="15" customHeight="1">
      <c r="A1312" s="78" t="s">
        <v>147</v>
      </c>
      <c r="B1312" s="79"/>
      <c r="C1312" s="80"/>
      <c r="D1312" s="28">
        <v>82</v>
      </c>
      <c r="E1312" s="28">
        <v>11.35</v>
      </c>
      <c r="F1312" s="4">
        <f>D1312*E1312</f>
        <v>930.69999999999993</v>
      </c>
    </row>
    <row r="1313" spans="1:6" s="27" customFormat="1" ht="15" customHeight="1">
      <c r="A1313" s="78" t="s">
        <v>148</v>
      </c>
      <c r="B1313" s="79"/>
      <c r="C1313" s="80"/>
      <c r="D1313" s="28">
        <v>301</v>
      </c>
      <c r="E1313" s="28">
        <v>13.05</v>
      </c>
      <c r="F1313" s="4">
        <f>D1313*E1313</f>
        <v>3928.05</v>
      </c>
    </row>
    <row r="1314" spans="1:6" s="27" customFormat="1" ht="15" customHeight="1">
      <c r="A1314" s="75" t="s">
        <v>6</v>
      </c>
      <c r="B1314" s="76"/>
      <c r="C1314" s="76"/>
      <c r="D1314" s="76"/>
      <c r="E1314" s="77"/>
      <c r="F1314" s="11">
        <f>SUM(F1312:F1313)</f>
        <v>4858.75</v>
      </c>
    </row>
    <row r="1315" spans="1:6" s="26" customFormat="1" ht="7.5" customHeight="1"/>
    <row r="1316" spans="1:6" s="2" customFormat="1" ht="20.100000000000001" customHeight="1">
      <c r="A1316" s="45" t="s">
        <v>23</v>
      </c>
      <c r="B1316" s="46"/>
      <c r="C1316" s="46"/>
      <c r="D1316" s="46"/>
      <c r="E1316" s="46"/>
      <c r="F1316" s="47"/>
    </row>
    <row r="1317" spans="1:6" s="2" customFormat="1" ht="37.5" customHeight="1">
      <c r="A1317" s="48" t="s">
        <v>13</v>
      </c>
      <c r="B1317" s="49"/>
      <c r="C1317" s="50"/>
      <c r="D1317" s="7" t="s">
        <v>0</v>
      </c>
      <c r="E1317" s="7" t="s">
        <v>1</v>
      </c>
      <c r="F1317" s="7" t="s">
        <v>2</v>
      </c>
    </row>
    <row r="1318" spans="1:6" s="27" customFormat="1" ht="15" customHeight="1">
      <c r="A1318" s="29" t="str">
        <f>A1312</f>
        <v>Estaca 0+00,00 A 4+02,00</v>
      </c>
      <c r="B1318" s="4">
        <f>D1312</f>
        <v>82</v>
      </c>
      <c r="C1318" s="4">
        <f>E1312</f>
        <v>11.35</v>
      </c>
      <c r="D1318" s="4">
        <f>C1318*B1318</f>
        <v>930.69999999999993</v>
      </c>
      <c r="E1318" s="4">
        <v>0.5</v>
      </c>
      <c r="F1318" s="4">
        <f>D1318*E1318</f>
        <v>465.34999999999997</v>
      </c>
    </row>
    <row r="1319" spans="1:6" s="27" customFormat="1" ht="15" customHeight="1">
      <c r="A1319" s="29" t="str">
        <f>A1313</f>
        <v>Estaca 4+17,00 A 19+18,80</v>
      </c>
      <c r="B1319" s="4">
        <f>D1313</f>
        <v>301</v>
      </c>
      <c r="C1319" s="4">
        <f>E1313</f>
        <v>13.05</v>
      </c>
      <c r="D1319" s="4">
        <f>C1319*B1319</f>
        <v>3928.05</v>
      </c>
      <c r="E1319" s="4">
        <v>0.5</v>
      </c>
      <c r="F1319" s="4">
        <f>D1319*E1319</f>
        <v>1964.0250000000001</v>
      </c>
    </row>
    <row r="1320" spans="1:6" s="27" customFormat="1" ht="15" customHeight="1">
      <c r="A1320" s="75" t="s">
        <v>6</v>
      </c>
      <c r="B1320" s="76"/>
      <c r="C1320" s="76"/>
      <c r="D1320" s="76"/>
      <c r="E1320" s="77"/>
      <c r="F1320" s="11">
        <f>SUM(F1318:F1319)</f>
        <v>2429.375</v>
      </c>
    </row>
    <row r="1321" spans="1:6" s="2" customFormat="1" ht="15" customHeight="1">
      <c r="A1321" s="66" t="s">
        <v>168</v>
      </c>
      <c r="B1321" s="67"/>
      <c r="C1321" s="67"/>
      <c r="D1321" s="67"/>
      <c r="E1321" s="68"/>
      <c r="F1321" s="11">
        <f>F1320*0.7</f>
        <v>1700.5625</v>
      </c>
    </row>
    <row r="1322" spans="1:6" s="2" customFormat="1" ht="15" customHeight="1">
      <c r="A1322" s="66" t="s">
        <v>169</v>
      </c>
      <c r="B1322" s="67"/>
      <c r="C1322" s="67"/>
      <c r="D1322" s="67"/>
      <c r="E1322" s="68"/>
      <c r="F1322" s="11">
        <f>F1320*0.3</f>
        <v>728.8125</v>
      </c>
    </row>
    <row r="1323" spans="1:6" s="26" customFormat="1" ht="7.5" customHeight="1"/>
    <row r="1324" spans="1:6" s="2" customFormat="1" ht="20.100000000000001" customHeight="1">
      <c r="A1324" s="45" t="s">
        <v>24</v>
      </c>
      <c r="B1324" s="46"/>
      <c r="C1324" s="46"/>
      <c r="D1324" s="46"/>
      <c r="E1324" s="46"/>
      <c r="F1324" s="47"/>
    </row>
    <row r="1325" spans="1:6" s="2" customFormat="1" ht="37.5" customHeight="1">
      <c r="A1325" s="48" t="s">
        <v>13</v>
      </c>
      <c r="B1325" s="49"/>
      <c r="C1325" s="50"/>
      <c r="D1325" s="7" t="s">
        <v>0</v>
      </c>
      <c r="E1325" s="7" t="s">
        <v>1</v>
      </c>
      <c r="F1325" s="7" t="s">
        <v>2</v>
      </c>
    </row>
    <row r="1326" spans="1:6" s="27" customFormat="1" ht="15" customHeight="1">
      <c r="A1326" s="29" t="str">
        <f>A1312</f>
        <v>Estaca 0+00,00 A 4+02,00</v>
      </c>
      <c r="B1326" s="4">
        <f>D1312</f>
        <v>82</v>
      </c>
      <c r="C1326" s="4">
        <f>E1312</f>
        <v>11.35</v>
      </c>
      <c r="D1326" s="4">
        <f>C1326*B1326</f>
        <v>930.69999999999993</v>
      </c>
      <c r="E1326" s="4">
        <v>0.5</v>
      </c>
      <c r="F1326" s="4">
        <f>D1326*E1326</f>
        <v>465.34999999999997</v>
      </c>
    </row>
    <row r="1327" spans="1:6" s="27" customFormat="1" ht="15" customHeight="1">
      <c r="A1327" s="29" t="str">
        <f>A1313</f>
        <v>Estaca 4+17,00 A 19+18,80</v>
      </c>
      <c r="B1327" s="4">
        <f>D1313</f>
        <v>301</v>
      </c>
      <c r="C1327" s="4">
        <f>E1313</f>
        <v>13.05</v>
      </c>
      <c r="D1327" s="4">
        <f>C1327*B1327</f>
        <v>3928.05</v>
      </c>
      <c r="E1327" s="4">
        <v>0.5</v>
      </c>
      <c r="F1327" s="4">
        <f>D1327*E1327</f>
        <v>1964.0250000000001</v>
      </c>
    </row>
    <row r="1328" spans="1:6" s="27" customFormat="1" ht="15" customHeight="1">
      <c r="A1328" s="75" t="s">
        <v>6</v>
      </c>
      <c r="B1328" s="76"/>
      <c r="C1328" s="76"/>
      <c r="D1328" s="76"/>
      <c r="E1328" s="77"/>
      <c r="F1328" s="11">
        <f>SUM(F1326:F1327)</f>
        <v>2429.375</v>
      </c>
    </row>
    <row r="1329" spans="1:6" s="2" customFormat="1" ht="15" customHeight="1">
      <c r="A1329" s="66" t="s">
        <v>168</v>
      </c>
      <c r="B1329" s="67"/>
      <c r="C1329" s="67"/>
      <c r="D1329" s="67"/>
      <c r="E1329" s="68"/>
      <c r="F1329" s="11">
        <f>F1328*0.7</f>
        <v>1700.5625</v>
      </c>
    </row>
    <row r="1330" spans="1:6" s="2" customFormat="1" ht="15" customHeight="1">
      <c r="A1330" s="66" t="s">
        <v>169</v>
      </c>
      <c r="B1330" s="67"/>
      <c r="C1330" s="67"/>
      <c r="D1330" s="67"/>
      <c r="E1330" s="68"/>
      <c r="F1330" s="11">
        <f>F1328*0.3</f>
        <v>728.8125</v>
      </c>
    </row>
    <row r="1331" spans="1:6" s="26" customFormat="1" ht="7.5" customHeight="1"/>
    <row r="1332" spans="1:6" s="2" customFormat="1" ht="20.100000000000001" customHeight="1">
      <c r="A1332" s="45" t="s">
        <v>25</v>
      </c>
      <c r="B1332" s="46"/>
      <c r="C1332" s="46"/>
      <c r="D1332" s="46"/>
      <c r="E1332" s="46"/>
      <c r="F1332" s="47"/>
    </row>
    <row r="1333" spans="1:6" s="2" customFormat="1" ht="37.5" customHeight="1">
      <c r="A1333" s="48" t="s">
        <v>13</v>
      </c>
      <c r="B1333" s="49" t="s">
        <v>3</v>
      </c>
      <c r="C1333" s="50" t="s">
        <v>4</v>
      </c>
      <c r="D1333" s="7" t="s">
        <v>0</v>
      </c>
      <c r="E1333" s="7" t="s">
        <v>1</v>
      </c>
      <c r="F1333" s="7" t="s">
        <v>2</v>
      </c>
    </row>
    <row r="1334" spans="1:6" s="27" customFormat="1" ht="15" customHeight="1">
      <c r="A1334" s="29" t="str">
        <f>A1312</f>
        <v>Estaca 0+00,00 A 4+02,00</v>
      </c>
      <c r="B1334" s="4">
        <f>D1312</f>
        <v>82</v>
      </c>
      <c r="C1334" s="4">
        <f>E1312</f>
        <v>11.35</v>
      </c>
      <c r="D1334" s="4">
        <f>C1334*B1334</f>
        <v>930.69999999999993</v>
      </c>
      <c r="E1334" s="4">
        <v>0.3</v>
      </c>
      <c r="F1334" s="4">
        <f>D1334*E1334</f>
        <v>279.20999999999998</v>
      </c>
    </row>
    <row r="1335" spans="1:6" s="27" customFormat="1" ht="15" customHeight="1">
      <c r="A1335" s="29" t="str">
        <f>A1313</f>
        <v>Estaca 4+17,00 A 19+18,80</v>
      </c>
      <c r="B1335" s="4">
        <f>D1313</f>
        <v>301</v>
      </c>
      <c r="C1335" s="4">
        <f>E1313</f>
        <v>13.05</v>
      </c>
      <c r="D1335" s="4">
        <f>C1335*B1335</f>
        <v>3928.05</v>
      </c>
      <c r="E1335" s="4">
        <v>0.3</v>
      </c>
      <c r="F1335" s="4">
        <f>D1335*E1335</f>
        <v>1178.415</v>
      </c>
    </row>
    <row r="1336" spans="1:6" s="27" customFormat="1" ht="15" customHeight="1">
      <c r="A1336" s="75" t="s">
        <v>6</v>
      </c>
      <c r="B1336" s="76"/>
      <c r="C1336" s="76"/>
      <c r="D1336" s="76"/>
      <c r="E1336" s="77"/>
      <c r="F1336" s="11">
        <f>SUM(F1334:F1335)</f>
        <v>1457.625</v>
      </c>
    </row>
    <row r="1337" spans="1:6" s="2" customFormat="1" ht="15" customHeight="1">
      <c r="A1337" s="66" t="s">
        <v>170</v>
      </c>
      <c r="B1337" s="67"/>
      <c r="C1337" s="67"/>
      <c r="D1337" s="67"/>
      <c r="E1337" s="68"/>
      <c r="F1337" s="11">
        <f>F1336*0.9</f>
        <v>1311.8625</v>
      </c>
    </row>
    <row r="1338" spans="1:6" s="2" customFormat="1" ht="15" customHeight="1">
      <c r="A1338" s="66" t="s">
        <v>171</v>
      </c>
      <c r="B1338" s="67"/>
      <c r="C1338" s="67"/>
      <c r="D1338" s="67"/>
      <c r="E1338" s="68"/>
      <c r="F1338" s="11">
        <f>F1336*0.1</f>
        <v>145.76250000000002</v>
      </c>
    </row>
    <row r="1339" spans="1:6" s="26" customFormat="1" ht="7.5" customHeight="1"/>
    <row r="1340" spans="1:6" s="2" customFormat="1" ht="20.100000000000001" customHeight="1">
      <c r="A1340" s="45" t="s">
        <v>27</v>
      </c>
      <c r="B1340" s="46"/>
      <c r="C1340" s="46"/>
      <c r="D1340" s="46"/>
      <c r="E1340" s="46"/>
      <c r="F1340" s="47"/>
    </row>
    <row r="1341" spans="1:6" s="2" customFormat="1" ht="37.5" customHeight="1">
      <c r="A1341" s="48" t="s">
        <v>13</v>
      </c>
      <c r="B1341" s="49"/>
      <c r="C1341" s="50"/>
      <c r="D1341" s="7" t="s">
        <v>3</v>
      </c>
      <c r="E1341" s="7" t="s">
        <v>4</v>
      </c>
      <c r="F1341" s="7" t="s">
        <v>0</v>
      </c>
    </row>
    <row r="1342" spans="1:6" s="2" customFormat="1" ht="15" customHeight="1">
      <c r="A1342" s="69" t="str">
        <f>A1318</f>
        <v>Estaca 0+00,00 A 4+02,00</v>
      </c>
      <c r="B1342" s="70"/>
      <c r="C1342" s="71"/>
      <c r="D1342" s="1">
        <f>D1312</f>
        <v>82</v>
      </c>
      <c r="E1342" s="1">
        <f>E1312</f>
        <v>11.35</v>
      </c>
      <c r="F1342" s="1">
        <f>D1342*E1342</f>
        <v>930.69999999999993</v>
      </c>
    </row>
    <row r="1343" spans="1:6" s="2" customFormat="1" ht="15" customHeight="1">
      <c r="A1343" s="69" t="str">
        <f>A1319</f>
        <v>Estaca 4+17,00 A 19+18,80</v>
      </c>
      <c r="B1343" s="70"/>
      <c r="C1343" s="71"/>
      <c r="D1343" s="1">
        <f>D1313</f>
        <v>301</v>
      </c>
      <c r="E1343" s="1">
        <f>E1313</f>
        <v>13.05</v>
      </c>
      <c r="F1343" s="1">
        <f>D1343*E1343</f>
        <v>3928.05</v>
      </c>
    </row>
    <row r="1344" spans="1:6" s="2" customFormat="1" ht="15" customHeight="1">
      <c r="A1344" s="66" t="s">
        <v>6</v>
      </c>
      <c r="B1344" s="67"/>
      <c r="C1344" s="67"/>
      <c r="D1344" s="67"/>
      <c r="E1344" s="68"/>
      <c r="F1344" s="11">
        <f>SUM(F1342:F1343)</f>
        <v>4858.75</v>
      </c>
    </row>
    <row r="1345" spans="1:6" ht="7.5" customHeight="1"/>
    <row r="1346" spans="1:6" s="2" customFormat="1" ht="20.100000000000001" customHeight="1">
      <c r="A1346" s="45" t="s">
        <v>26</v>
      </c>
      <c r="B1346" s="46"/>
      <c r="C1346" s="46"/>
      <c r="D1346" s="46"/>
      <c r="E1346" s="46"/>
      <c r="F1346" s="47"/>
    </row>
    <row r="1347" spans="1:6" s="2" customFormat="1" ht="39.950000000000003" customHeight="1">
      <c r="A1347" s="22" t="s">
        <v>13</v>
      </c>
      <c r="B1347" s="7" t="s">
        <v>3</v>
      </c>
      <c r="C1347" s="7" t="s">
        <v>4</v>
      </c>
      <c r="D1347" s="7" t="s">
        <v>0</v>
      </c>
      <c r="E1347" s="7" t="s">
        <v>1</v>
      </c>
      <c r="F1347" s="7" t="s">
        <v>2</v>
      </c>
    </row>
    <row r="1348" spans="1:6" s="2" customFormat="1" ht="15" customHeight="1">
      <c r="A1348" s="6" t="str">
        <f>A1312</f>
        <v>Estaca 0+00,00 A 4+02,00</v>
      </c>
      <c r="B1348" s="1">
        <f>D1312</f>
        <v>82</v>
      </c>
      <c r="C1348" s="1">
        <f>E1312</f>
        <v>11.35</v>
      </c>
      <c r="D1348" s="4">
        <f>C1348*B1348</f>
        <v>930.69999999999993</v>
      </c>
      <c r="E1348" s="1">
        <v>0.15</v>
      </c>
      <c r="F1348" s="1">
        <f>D1348*E1348</f>
        <v>139.60499999999999</v>
      </c>
    </row>
    <row r="1349" spans="1:6" s="2" customFormat="1" ht="15" customHeight="1">
      <c r="A1349" s="6" t="str">
        <f>A1313</f>
        <v>Estaca 4+17,00 A 19+18,80</v>
      </c>
      <c r="B1349" s="1">
        <f>D1313</f>
        <v>301</v>
      </c>
      <c r="C1349" s="1">
        <f>E1313</f>
        <v>13.05</v>
      </c>
      <c r="D1349" s="4">
        <f>C1349*B1349</f>
        <v>3928.05</v>
      </c>
      <c r="E1349" s="1">
        <v>0.15</v>
      </c>
      <c r="F1349" s="1">
        <f>D1349*E1349</f>
        <v>589.20749999999998</v>
      </c>
    </row>
    <row r="1350" spans="1:6" s="2" customFormat="1" ht="15" customHeight="1">
      <c r="A1350" s="66" t="s">
        <v>6</v>
      </c>
      <c r="B1350" s="67"/>
      <c r="C1350" s="67"/>
      <c r="D1350" s="67"/>
      <c r="E1350" s="68"/>
      <c r="F1350" s="11">
        <f>SUM(F1348:F1349)</f>
        <v>728.8125</v>
      </c>
    </row>
    <row r="1351" spans="1:6" ht="7.5" customHeight="1"/>
    <row r="1352" spans="1:6" s="2" customFormat="1" ht="20.100000000000001" customHeight="1">
      <c r="A1352" s="45" t="s">
        <v>28</v>
      </c>
      <c r="B1352" s="46"/>
      <c r="C1352" s="46"/>
      <c r="D1352" s="46"/>
      <c r="E1352" s="46"/>
      <c r="F1352" s="47"/>
    </row>
    <row r="1353" spans="1:6" s="2" customFormat="1" ht="24.95" customHeight="1">
      <c r="A1353" s="48" t="s">
        <v>13</v>
      </c>
      <c r="B1353" s="50"/>
      <c r="C1353" s="7" t="s">
        <v>3</v>
      </c>
      <c r="D1353" s="7" t="s">
        <v>4</v>
      </c>
      <c r="E1353" s="7" t="s">
        <v>7</v>
      </c>
      <c r="F1353" s="7" t="s">
        <v>0</v>
      </c>
    </row>
    <row r="1354" spans="1:6" s="2" customFormat="1" ht="15" customHeight="1">
      <c r="A1354" s="58" t="str">
        <f>A1312</f>
        <v>Estaca 0+00,00 A 4+02,00</v>
      </c>
      <c r="B1354" s="60"/>
      <c r="C1354" s="1">
        <f>D1312</f>
        <v>82</v>
      </c>
      <c r="D1354" s="1">
        <f>E1312</f>
        <v>11.35</v>
      </c>
      <c r="E1354" s="15">
        <v>1</v>
      </c>
      <c r="F1354" s="4">
        <f>D1354*E1354*C1354</f>
        <v>930.69999999999993</v>
      </c>
    </row>
    <row r="1355" spans="1:6" s="2" customFormat="1" ht="15" customHeight="1">
      <c r="A1355" s="58" t="str">
        <f>A1313</f>
        <v>Estaca 4+17,00 A 19+18,80</v>
      </c>
      <c r="B1355" s="60"/>
      <c r="C1355" s="1">
        <f>D1313</f>
        <v>301</v>
      </c>
      <c r="D1355" s="1">
        <f>E1313</f>
        <v>13.05</v>
      </c>
      <c r="E1355" s="15">
        <v>1</v>
      </c>
      <c r="F1355" s="4">
        <f>D1355*E1355*C1355</f>
        <v>3928.05</v>
      </c>
    </row>
    <row r="1356" spans="1:6" s="2" customFormat="1" ht="15" customHeight="1">
      <c r="A1356" s="66" t="s">
        <v>6</v>
      </c>
      <c r="B1356" s="67"/>
      <c r="C1356" s="67"/>
      <c r="D1356" s="67"/>
      <c r="E1356" s="68"/>
      <c r="F1356" s="11">
        <f>SUM(F1354:F1355)</f>
        <v>4858.75</v>
      </c>
    </row>
    <row r="1357" spans="1:6" ht="7.5" customHeight="1"/>
    <row r="1358" spans="1:6" s="2" customFormat="1" ht="20.100000000000001" customHeight="1">
      <c r="A1358" s="45" t="s">
        <v>29</v>
      </c>
      <c r="B1358" s="46"/>
      <c r="C1358" s="46"/>
      <c r="D1358" s="46"/>
      <c r="E1358" s="46"/>
      <c r="F1358" s="47"/>
    </row>
    <row r="1359" spans="1:6" s="2" customFormat="1" ht="24.95" customHeight="1">
      <c r="A1359" s="48" t="s">
        <v>13</v>
      </c>
      <c r="B1359" s="50"/>
      <c r="C1359" s="7" t="s">
        <v>3</v>
      </c>
      <c r="D1359" s="7" t="s">
        <v>4</v>
      </c>
      <c r="E1359" s="7" t="s">
        <v>7</v>
      </c>
      <c r="F1359" s="7" t="s">
        <v>0</v>
      </c>
    </row>
    <row r="1360" spans="1:6" s="2" customFormat="1" ht="15" customHeight="1">
      <c r="A1360" s="58" t="str">
        <f>A1354</f>
        <v>Estaca 0+00,00 A 4+02,00</v>
      </c>
      <c r="B1360" s="60"/>
      <c r="C1360" s="1">
        <f>D1312</f>
        <v>82</v>
      </c>
      <c r="D1360" s="1">
        <v>10.75</v>
      </c>
      <c r="E1360" s="15">
        <v>3</v>
      </c>
      <c r="F1360" s="4">
        <f>D1360*E1360*C1360</f>
        <v>2644.5</v>
      </c>
    </row>
    <row r="1361" spans="1:8" s="2" customFormat="1" ht="15" customHeight="1">
      <c r="A1361" s="58" t="s">
        <v>146</v>
      </c>
      <c r="B1361" s="60"/>
      <c r="C1361" s="1">
        <v>15</v>
      </c>
      <c r="D1361" s="1">
        <v>9</v>
      </c>
      <c r="E1361" s="15">
        <v>3</v>
      </c>
      <c r="F1361" s="4">
        <f>D1361*E1361*C1361</f>
        <v>405</v>
      </c>
    </row>
    <row r="1362" spans="1:8" s="2" customFormat="1" ht="15" customHeight="1">
      <c r="A1362" s="58" t="str">
        <f>A1355</f>
        <v>Estaca 4+17,00 A 19+18,80</v>
      </c>
      <c r="B1362" s="60"/>
      <c r="C1362" s="1">
        <f>D1313</f>
        <v>301</v>
      </c>
      <c r="D1362" s="1">
        <v>12</v>
      </c>
      <c r="E1362" s="15">
        <v>3</v>
      </c>
      <c r="F1362" s="4">
        <f>D1362*E1362*C1362</f>
        <v>10836</v>
      </c>
    </row>
    <row r="1363" spans="1:8" s="2" customFormat="1" ht="15" customHeight="1">
      <c r="A1363" s="66" t="s">
        <v>6</v>
      </c>
      <c r="B1363" s="67"/>
      <c r="C1363" s="67"/>
      <c r="D1363" s="67"/>
      <c r="E1363" s="68"/>
      <c r="F1363" s="11">
        <f>SUM(F1360:F1362)</f>
        <v>13885.5</v>
      </c>
    </row>
    <row r="1364" spans="1:8" s="2" customFormat="1" ht="7.5" customHeight="1">
      <c r="A1364" s="57"/>
      <c r="B1364" s="57"/>
      <c r="C1364" s="57"/>
      <c r="D1364" s="57"/>
      <c r="E1364" s="57"/>
      <c r="F1364" s="57"/>
    </row>
    <row r="1365" spans="1:8" s="2" customFormat="1" ht="20.100000000000001" customHeight="1">
      <c r="A1365" s="45" t="s">
        <v>189</v>
      </c>
      <c r="B1365" s="46"/>
      <c r="C1365" s="46"/>
      <c r="D1365" s="46"/>
      <c r="E1365" s="46"/>
      <c r="F1365" s="47"/>
    </row>
    <row r="1366" spans="1:8" s="2" customFormat="1" ht="39.950000000000003" customHeight="1">
      <c r="A1366" s="48" t="s">
        <v>13</v>
      </c>
      <c r="B1366" s="49"/>
      <c r="C1366" s="50"/>
      <c r="D1366" s="7" t="s">
        <v>3</v>
      </c>
      <c r="E1366" s="7" t="s">
        <v>4</v>
      </c>
      <c r="F1366" s="7" t="s">
        <v>0</v>
      </c>
    </row>
    <row r="1367" spans="1:8" s="2" customFormat="1" ht="15" customHeight="1">
      <c r="A1367" s="58" t="str">
        <f>A1360</f>
        <v>Estaca 0+00,00 A 4+02,00</v>
      </c>
      <c r="B1367" s="59"/>
      <c r="C1367" s="60"/>
      <c r="D1367" s="1">
        <f t="shared" ref="D1367:E1369" si="191">C1360</f>
        <v>82</v>
      </c>
      <c r="E1367" s="1">
        <f t="shared" si="191"/>
        <v>10.75</v>
      </c>
      <c r="F1367" s="1">
        <f>E1367*D1367</f>
        <v>881.5</v>
      </c>
    </row>
    <row r="1368" spans="1:8" s="2" customFormat="1" ht="15" customHeight="1">
      <c r="A1368" s="58" t="str">
        <f>A1361</f>
        <v>Estaca 4+02,00 A 4+17,00</v>
      </c>
      <c r="B1368" s="59"/>
      <c r="C1368" s="60"/>
      <c r="D1368" s="1">
        <f t="shared" si="191"/>
        <v>15</v>
      </c>
      <c r="E1368" s="1">
        <f t="shared" si="191"/>
        <v>9</v>
      </c>
      <c r="F1368" s="1">
        <f>E1368*D1368</f>
        <v>135</v>
      </c>
    </row>
    <row r="1369" spans="1:8" s="2" customFormat="1" ht="15" customHeight="1">
      <c r="A1369" s="58" t="str">
        <f>A1362</f>
        <v>Estaca 4+17,00 A 19+18,80</v>
      </c>
      <c r="B1369" s="59"/>
      <c r="C1369" s="60"/>
      <c r="D1369" s="1">
        <f t="shared" si="191"/>
        <v>301</v>
      </c>
      <c r="E1369" s="1">
        <f t="shared" si="191"/>
        <v>12</v>
      </c>
      <c r="F1369" s="1">
        <f>E1369*D1369</f>
        <v>3612</v>
      </c>
    </row>
    <row r="1370" spans="1:8" s="2" customFormat="1" ht="15" customHeight="1">
      <c r="A1370" s="54" t="s">
        <v>6</v>
      </c>
      <c r="B1370" s="55"/>
      <c r="C1370" s="55"/>
      <c r="D1370" s="55"/>
      <c r="E1370" s="56"/>
      <c r="F1370" s="5">
        <f>SUM(F1367:F1369)</f>
        <v>4628.5</v>
      </c>
      <c r="G1370" s="8"/>
      <c r="H1370" s="3"/>
    </row>
    <row r="1371" spans="1:8" s="2" customFormat="1" ht="7.5" customHeight="1">
      <c r="A1371" s="57"/>
      <c r="B1371" s="57"/>
      <c r="C1371" s="57"/>
      <c r="D1371" s="57"/>
      <c r="E1371" s="57"/>
      <c r="F1371" s="57"/>
    </row>
    <row r="1372" spans="1:8" s="2" customFormat="1" ht="20.100000000000001" customHeight="1">
      <c r="A1372" s="45" t="s">
        <v>15</v>
      </c>
      <c r="B1372" s="46"/>
      <c r="C1372" s="46"/>
      <c r="D1372" s="46"/>
      <c r="E1372" s="46"/>
      <c r="F1372" s="47"/>
    </row>
    <row r="1373" spans="1:8" s="2" customFormat="1" ht="39.950000000000003" customHeight="1">
      <c r="A1373" s="22" t="s">
        <v>13</v>
      </c>
      <c r="B1373" s="7" t="s">
        <v>3</v>
      </c>
      <c r="C1373" s="7" t="s">
        <v>4</v>
      </c>
      <c r="D1373" s="7" t="s">
        <v>0</v>
      </c>
      <c r="E1373" s="7" t="s">
        <v>1</v>
      </c>
      <c r="F1373" s="7" t="s">
        <v>2</v>
      </c>
    </row>
    <row r="1374" spans="1:8" s="2" customFormat="1" ht="15" customHeight="1">
      <c r="A1374" s="6" t="str">
        <f>A1360</f>
        <v>Estaca 0+00,00 A 4+02,00</v>
      </c>
      <c r="B1374" s="1">
        <f t="shared" ref="B1374:C1376" si="192">C1360</f>
        <v>82</v>
      </c>
      <c r="C1374" s="1">
        <f t="shared" si="192"/>
        <v>10.75</v>
      </c>
      <c r="D1374" s="1">
        <f>C1374*B1374</f>
        <v>881.5</v>
      </c>
      <c r="E1374" s="1">
        <v>0.04</v>
      </c>
      <c r="F1374" s="1">
        <f>E1374*D1374</f>
        <v>35.26</v>
      </c>
    </row>
    <row r="1375" spans="1:8" s="2" customFormat="1" ht="15" customHeight="1">
      <c r="A1375" s="6" t="str">
        <f>A1361</f>
        <v>Estaca 4+02,00 A 4+17,00</v>
      </c>
      <c r="B1375" s="1">
        <f t="shared" si="192"/>
        <v>15</v>
      </c>
      <c r="C1375" s="1">
        <f t="shared" si="192"/>
        <v>9</v>
      </c>
      <c r="D1375" s="1">
        <f>C1375*B1375</f>
        <v>135</v>
      </c>
      <c r="E1375" s="1">
        <v>0.04</v>
      </c>
      <c r="F1375" s="1">
        <f>E1375*D1375</f>
        <v>5.4</v>
      </c>
    </row>
    <row r="1376" spans="1:8" s="2" customFormat="1" ht="15" customHeight="1">
      <c r="A1376" s="6" t="str">
        <f>A1362</f>
        <v>Estaca 4+17,00 A 19+18,80</v>
      </c>
      <c r="B1376" s="1">
        <f t="shared" si="192"/>
        <v>301</v>
      </c>
      <c r="C1376" s="1">
        <f t="shared" si="192"/>
        <v>12</v>
      </c>
      <c r="D1376" s="1">
        <f>C1376*B1376</f>
        <v>3612</v>
      </c>
      <c r="E1376" s="1">
        <v>0.04</v>
      </c>
      <c r="F1376" s="1">
        <f>E1376*D1376</f>
        <v>144.47999999999999</v>
      </c>
    </row>
    <row r="1377" spans="1:8" s="2" customFormat="1" ht="15" customHeight="1">
      <c r="A1377" s="54" t="s">
        <v>6</v>
      </c>
      <c r="B1377" s="55"/>
      <c r="C1377" s="55"/>
      <c r="D1377" s="5">
        <f>SUM(D1374:D1376)</f>
        <v>4628.5</v>
      </c>
      <c r="E1377" s="23"/>
      <c r="F1377" s="5">
        <f>SUM(F1374:F1376)</f>
        <v>185.14</v>
      </c>
      <c r="G1377" s="8"/>
      <c r="H1377" s="3"/>
    </row>
    <row r="1378" spans="1:8" s="2" customFormat="1" ht="7.5" customHeight="1">
      <c r="A1378" s="57"/>
      <c r="B1378" s="57"/>
      <c r="C1378" s="57"/>
      <c r="D1378" s="57"/>
      <c r="E1378" s="57"/>
      <c r="F1378" s="57"/>
    </row>
    <row r="1379" spans="1:8" s="2" customFormat="1" ht="20.100000000000001" customHeight="1">
      <c r="A1379" s="45" t="s">
        <v>5</v>
      </c>
      <c r="B1379" s="46"/>
      <c r="C1379" s="46"/>
      <c r="D1379" s="46"/>
      <c r="E1379" s="46"/>
      <c r="F1379" s="47"/>
    </row>
    <row r="1380" spans="1:8" s="2" customFormat="1" ht="39.950000000000003" customHeight="1">
      <c r="A1380" s="22" t="s">
        <v>13</v>
      </c>
      <c r="B1380" s="7" t="s">
        <v>3</v>
      </c>
      <c r="C1380" s="7" t="s">
        <v>4</v>
      </c>
      <c r="D1380" s="7" t="s">
        <v>0</v>
      </c>
      <c r="E1380" s="7" t="s">
        <v>1</v>
      </c>
      <c r="F1380" s="7" t="s">
        <v>2</v>
      </c>
    </row>
    <row r="1381" spans="1:8" s="2" customFormat="1" ht="15" customHeight="1">
      <c r="A1381" s="6" t="str">
        <f t="shared" ref="A1381:C1383" si="193">A1374</f>
        <v>Estaca 0+00,00 A 4+02,00</v>
      </c>
      <c r="B1381" s="12">
        <f t="shared" si="193"/>
        <v>82</v>
      </c>
      <c r="C1381" s="1">
        <f t="shared" si="193"/>
        <v>10.75</v>
      </c>
      <c r="D1381" s="1">
        <f>C1381*B1381</f>
        <v>881.5</v>
      </c>
      <c r="E1381" s="1">
        <v>0.05</v>
      </c>
      <c r="F1381" s="1">
        <f>E1381*D1381</f>
        <v>44.075000000000003</v>
      </c>
    </row>
    <row r="1382" spans="1:8" s="2" customFormat="1" ht="15" customHeight="1">
      <c r="A1382" s="6" t="str">
        <f t="shared" si="193"/>
        <v>Estaca 4+02,00 A 4+17,00</v>
      </c>
      <c r="B1382" s="12">
        <f t="shared" si="193"/>
        <v>15</v>
      </c>
      <c r="C1382" s="1">
        <f t="shared" si="193"/>
        <v>9</v>
      </c>
      <c r="D1382" s="1">
        <f>C1382*B1382</f>
        <v>135</v>
      </c>
      <c r="E1382" s="1">
        <v>0.05</v>
      </c>
      <c r="F1382" s="1">
        <f>E1382*D1382</f>
        <v>6.75</v>
      </c>
    </row>
    <row r="1383" spans="1:8" s="2" customFormat="1" ht="15" customHeight="1">
      <c r="A1383" s="6" t="str">
        <f t="shared" si="193"/>
        <v>Estaca 4+17,00 A 19+18,80</v>
      </c>
      <c r="B1383" s="12">
        <f t="shared" si="193"/>
        <v>301</v>
      </c>
      <c r="C1383" s="1">
        <f t="shared" si="193"/>
        <v>12</v>
      </c>
      <c r="D1383" s="1">
        <f>C1383*B1383</f>
        <v>3612</v>
      </c>
      <c r="E1383" s="1">
        <v>0.05</v>
      </c>
      <c r="F1383" s="1">
        <f>E1383*D1383</f>
        <v>180.60000000000002</v>
      </c>
    </row>
    <row r="1384" spans="1:8" s="2" customFormat="1" ht="15" customHeight="1">
      <c r="A1384" s="54" t="s">
        <v>6</v>
      </c>
      <c r="B1384" s="55"/>
      <c r="C1384" s="55"/>
      <c r="D1384" s="5">
        <f>SUM(D1381:D1383)</f>
        <v>4628.5</v>
      </c>
      <c r="E1384" s="23"/>
      <c r="F1384" s="5">
        <f>SUM(F1381:F1383)</f>
        <v>231.42500000000001</v>
      </c>
      <c r="G1384" s="8"/>
      <c r="H1384" s="3"/>
    </row>
    <row r="1385" spans="1:8" s="2" customFormat="1" ht="7.5" customHeight="1">
      <c r="A1385" s="57"/>
      <c r="B1385" s="57"/>
      <c r="C1385" s="57"/>
      <c r="D1385" s="57"/>
      <c r="E1385" s="57"/>
      <c r="F1385" s="57"/>
    </row>
    <row r="1386" spans="1:8" s="2" customFormat="1" ht="20.100000000000001" customHeight="1">
      <c r="A1386" s="45" t="s">
        <v>30</v>
      </c>
      <c r="B1386" s="46"/>
      <c r="C1386" s="46"/>
      <c r="D1386" s="46"/>
      <c r="E1386" s="46"/>
      <c r="F1386" s="47"/>
    </row>
    <row r="1387" spans="1:8" s="2" customFormat="1" ht="24.95" customHeight="1">
      <c r="A1387" s="48" t="s">
        <v>13</v>
      </c>
      <c r="B1387" s="49"/>
      <c r="C1387" s="49"/>
      <c r="D1387" s="49"/>
      <c r="E1387" s="50"/>
      <c r="F1387" s="7" t="s">
        <v>10</v>
      </c>
    </row>
    <row r="1388" spans="1:8" s="2" customFormat="1" ht="15" customHeight="1">
      <c r="A1388" s="58" t="s">
        <v>149</v>
      </c>
      <c r="B1388" s="59"/>
      <c r="C1388" s="59"/>
      <c r="D1388" s="59"/>
      <c r="E1388" s="60"/>
      <c r="F1388" s="13">
        <v>795</v>
      </c>
    </row>
    <row r="1389" spans="1:8" s="2" customFormat="1" ht="15" customHeight="1">
      <c r="A1389" s="63" t="s">
        <v>9</v>
      </c>
      <c r="B1389" s="64"/>
      <c r="C1389" s="64"/>
      <c r="D1389" s="64"/>
      <c r="E1389" s="65"/>
      <c r="F1389" s="5">
        <f>F1388</f>
        <v>795</v>
      </c>
      <c r="G1389" s="9"/>
    </row>
    <row r="1390" spans="1:8" s="2" customFormat="1" ht="15" customHeight="1">
      <c r="A1390" s="63" t="s">
        <v>11</v>
      </c>
      <c r="B1390" s="64"/>
      <c r="C1390" s="64"/>
      <c r="D1390" s="64"/>
      <c r="E1390" s="65"/>
      <c r="F1390" s="5">
        <f>SUM(F1389:F1389)/2</f>
        <v>397.5</v>
      </c>
      <c r="G1390" s="9"/>
    </row>
    <row r="1391" spans="1:8" s="2" customFormat="1" ht="15" customHeight="1">
      <c r="A1391" s="63" t="s">
        <v>12</v>
      </c>
      <c r="B1391" s="64"/>
      <c r="C1391" s="64"/>
      <c r="D1391" s="64"/>
      <c r="E1391" s="65"/>
      <c r="F1391" s="5">
        <f>SUM(F1390:F1390)</f>
        <v>397.5</v>
      </c>
      <c r="G1391" s="9"/>
    </row>
    <row r="1392" spans="1:8" ht="7.5" customHeight="1">
      <c r="A1392" s="57"/>
      <c r="B1392" s="57"/>
      <c r="C1392" s="57"/>
      <c r="D1392" s="57"/>
      <c r="E1392" s="57"/>
      <c r="F1392" s="57"/>
    </row>
    <row r="1393" spans="1:6" s="9" customFormat="1" ht="17.100000000000001" customHeight="1">
      <c r="A1393" s="61" t="s">
        <v>152</v>
      </c>
      <c r="B1393" s="61"/>
      <c r="C1393" s="61"/>
      <c r="D1393" s="61"/>
      <c r="E1393" s="61"/>
      <c r="F1393" s="62"/>
    </row>
    <row r="1394" spans="1:6" ht="7.5" customHeight="1"/>
    <row r="1395" spans="1:6" s="2" customFormat="1" ht="20.100000000000001" customHeight="1">
      <c r="A1395" s="45" t="s">
        <v>20</v>
      </c>
      <c r="B1395" s="46"/>
      <c r="C1395" s="46"/>
      <c r="D1395" s="46"/>
      <c r="E1395" s="46"/>
      <c r="F1395" s="47"/>
    </row>
    <row r="1396" spans="1:6" s="2" customFormat="1" ht="37.5" customHeight="1">
      <c r="A1396" s="48" t="s">
        <v>13</v>
      </c>
      <c r="B1396" s="49"/>
      <c r="C1396" s="50"/>
      <c r="D1396" s="7" t="s">
        <v>3</v>
      </c>
      <c r="E1396" s="7" t="s">
        <v>4</v>
      </c>
      <c r="F1396" s="7" t="s">
        <v>0</v>
      </c>
    </row>
    <row r="1397" spans="1:6" s="2" customFormat="1" ht="15" customHeight="1">
      <c r="A1397" s="69" t="s">
        <v>150</v>
      </c>
      <c r="B1397" s="70"/>
      <c r="C1397" s="71"/>
      <c r="D1397" s="10">
        <v>115</v>
      </c>
      <c r="E1397" s="10">
        <v>8.1</v>
      </c>
      <c r="F1397" s="1">
        <f>D1397*E1397</f>
        <v>931.5</v>
      </c>
    </row>
    <row r="1398" spans="1:6" s="2" customFormat="1" ht="15" customHeight="1">
      <c r="A1398" s="66" t="s">
        <v>6</v>
      </c>
      <c r="B1398" s="67"/>
      <c r="C1398" s="67"/>
      <c r="D1398" s="67"/>
      <c r="E1398" s="68"/>
      <c r="F1398" s="11">
        <f>SUM(F1397:F1397)</f>
        <v>931.5</v>
      </c>
    </row>
    <row r="1399" spans="1:6" ht="7.5" customHeight="1"/>
    <row r="1400" spans="1:6" s="2" customFormat="1" ht="20.100000000000001" customHeight="1">
      <c r="A1400" s="45" t="s">
        <v>23</v>
      </c>
      <c r="B1400" s="46"/>
      <c r="C1400" s="46"/>
      <c r="D1400" s="46"/>
      <c r="E1400" s="46"/>
      <c r="F1400" s="47"/>
    </row>
    <row r="1401" spans="1:6" s="2" customFormat="1" ht="39.950000000000003" customHeight="1">
      <c r="A1401" s="33" t="s">
        <v>13</v>
      </c>
      <c r="B1401" s="7" t="s">
        <v>3</v>
      </c>
      <c r="C1401" s="7" t="s">
        <v>4</v>
      </c>
      <c r="D1401" s="7" t="s">
        <v>0</v>
      </c>
      <c r="E1401" s="7" t="s">
        <v>1</v>
      </c>
      <c r="F1401" s="7" t="s">
        <v>2</v>
      </c>
    </row>
    <row r="1402" spans="1:6" s="2" customFormat="1" ht="15" customHeight="1">
      <c r="A1402" s="6" t="str">
        <f>A1397</f>
        <v>Estaca 0+06,00 A 6+01,00</v>
      </c>
      <c r="B1402" s="1">
        <f>D1397</f>
        <v>115</v>
      </c>
      <c r="C1402" s="1">
        <f>E1397</f>
        <v>8.1</v>
      </c>
      <c r="D1402" s="4">
        <f>C1402*B1402</f>
        <v>931.5</v>
      </c>
      <c r="E1402" s="1">
        <v>0.5</v>
      </c>
      <c r="F1402" s="1">
        <f>D1402*E1402</f>
        <v>465.75</v>
      </c>
    </row>
    <row r="1403" spans="1:6" s="2" customFormat="1" ht="15" customHeight="1">
      <c r="A1403" s="66" t="s">
        <v>6</v>
      </c>
      <c r="B1403" s="67"/>
      <c r="C1403" s="67"/>
      <c r="D1403" s="67"/>
      <c r="E1403" s="68"/>
      <c r="F1403" s="11">
        <f>SUM(F1402:F1402)</f>
        <v>465.75</v>
      </c>
    </row>
    <row r="1404" spans="1:6" s="2" customFormat="1" ht="15" customHeight="1">
      <c r="A1404" s="66" t="s">
        <v>168</v>
      </c>
      <c r="B1404" s="67"/>
      <c r="C1404" s="67"/>
      <c r="D1404" s="67"/>
      <c r="E1404" s="68"/>
      <c r="F1404" s="11">
        <f>F1403*0.7</f>
        <v>326.02499999999998</v>
      </c>
    </row>
    <row r="1405" spans="1:6" s="2" customFormat="1" ht="15" customHeight="1">
      <c r="A1405" s="66" t="s">
        <v>169</v>
      </c>
      <c r="B1405" s="67"/>
      <c r="C1405" s="67"/>
      <c r="D1405" s="67"/>
      <c r="E1405" s="68"/>
      <c r="F1405" s="11">
        <f>F1403*0.3</f>
        <v>139.72499999999999</v>
      </c>
    </row>
    <row r="1406" spans="1:6" ht="7.5" customHeight="1"/>
    <row r="1407" spans="1:6" s="2" customFormat="1" ht="20.100000000000001" customHeight="1">
      <c r="A1407" s="45" t="s">
        <v>24</v>
      </c>
      <c r="B1407" s="46"/>
      <c r="C1407" s="46"/>
      <c r="D1407" s="46"/>
      <c r="E1407" s="46"/>
      <c r="F1407" s="47"/>
    </row>
    <row r="1408" spans="1:6" s="2" customFormat="1" ht="39.950000000000003" customHeight="1">
      <c r="A1408" s="33" t="s">
        <v>13</v>
      </c>
      <c r="B1408" s="7" t="s">
        <v>3</v>
      </c>
      <c r="C1408" s="7" t="s">
        <v>4</v>
      </c>
      <c r="D1408" s="7" t="s">
        <v>0</v>
      </c>
      <c r="E1408" s="7" t="s">
        <v>1</v>
      </c>
      <c r="F1408" s="7" t="s">
        <v>2</v>
      </c>
    </row>
    <row r="1409" spans="1:6" s="2" customFormat="1" ht="15" customHeight="1">
      <c r="A1409" s="6" t="str">
        <f>A1397</f>
        <v>Estaca 0+06,00 A 6+01,00</v>
      </c>
      <c r="B1409" s="1">
        <f>D1397</f>
        <v>115</v>
      </c>
      <c r="C1409" s="1">
        <f>E1397</f>
        <v>8.1</v>
      </c>
      <c r="D1409" s="4">
        <f>C1409*B1409</f>
        <v>931.5</v>
      </c>
      <c r="E1409" s="1">
        <v>0.5</v>
      </c>
      <c r="F1409" s="1">
        <f>D1409*E1409</f>
        <v>465.75</v>
      </c>
    </row>
    <row r="1410" spans="1:6" s="2" customFormat="1" ht="15" customHeight="1">
      <c r="A1410" s="66" t="s">
        <v>6</v>
      </c>
      <c r="B1410" s="67"/>
      <c r="C1410" s="67"/>
      <c r="D1410" s="67"/>
      <c r="E1410" s="68"/>
      <c r="F1410" s="11">
        <f>SUM(F1409:F1409)</f>
        <v>465.75</v>
      </c>
    </row>
    <row r="1411" spans="1:6" s="2" customFormat="1" ht="15" customHeight="1">
      <c r="A1411" s="66" t="s">
        <v>168</v>
      </c>
      <c r="B1411" s="67"/>
      <c r="C1411" s="67"/>
      <c r="D1411" s="67"/>
      <c r="E1411" s="68"/>
      <c r="F1411" s="11">
        <f>F1410*0.7</f>
        <v>326.02499999999998</v>
      </c>
    </row>
    <row r="1412" spans="1:6" s="2" customFormat="1" ht="15" customHeight="1">
      <c r="A1412" s="66" t="s">
        <v>169</v>
      </c>
      <c r="B1412" s="67"/>
      <c r="C1412" s="67"/>
      <c r="D1412" s="67"/>
      <c r="E1412" s="68"/>
      <c r="F1412" s="11">
        <f>F1410*0.3</f>
        <v>139.72499999999999</v>
      </c>
    </row>
    <row r="1413" spans="1:6" ht="7.5" customHeight="1"/>
    <row r="1414" spans="1:6" s="2" customFormat="1" ht="20.100000000000001" customHeight="1">
      <c r="A1414" s="45" t="s">
        <v>25</v>
      </c>
      <c r="B1414" s="46"/>
      <c r="C1414" s="46"/>
      <c r="D1414" s="46"/>
      <c r="E1414" s="46"/>
      <c r="F1414" s="47"/>
    </row>
    <row r="1415" spans="1:6" s="2" customFormat="1" ht="39.950000000000003" customHeight="1">
      <c r="A1415" s="33" t="s">
        <v>13</v>
      </c>
      <c r="B1415" s="7" t="s">
        <v>3</v>
      </c>
      <c r="C1415" s="7" t="s">
        <v>4</v>
      </c>
      <c r="D1415" s="7" t="s">
        <v>0</v>
      </c>
      <c r="E1415" s="7" t="s">
        <v>1</v>
      </c>
      <c r="F1415" s="7" t="s">
        <v>2</v>
      </c>
    </row>
    <row r="1416" spans="1:6" s="2" customFormat="1" ht="15" customHeight="1">
      <c r="A1416" s="6" t="str">
        <f>A1397</f>
        <v>Estaca 0+06,00 A 6+01,00</v>
      </c>
      <c r="B1416" s="1">
        <f>D1397</f>
        <v>115</v>
      </c>
      <c r="C1416" s="1">
        <f>E1397</f>
        <v>8.1</v>
      </c>
      <c r="D1416" s="4">
        <f>C1416*B1416</f>
        <v>931.5</v>
      </c>
      <c r="E1416" s="1">
        <v>0.3</v>
      </c>
      <c r="F1416" s="1">
        <f>D1416*E1416</f>
        <v>279.45</v>
      </c>
    </row>
    <row r="1417" spans="1:6" s="2" customFormat="1" ht="15" customHeight="1">
      <c r="A1417" s="66" t="s">
        <v>6</v>
      </c>
      <c r="B1417" s="67"/>
      <c r="C1417" s="67"/>
      <c r="D1417" s="67"/>
      <c r="E1417" s="68"/>
      <c r="F1417" s="11">
        <f>SUM(F1416:F1416)</f>
        <v>279.45</v>
      </c>
    </row>
    <row r="1418" spans="1:6" s="2" customFormat="1" ht="15" customHeight="1">
      <c r="A1418" s="66" t="s">
        <v>170</v>
      </c>
      <c r="B1418" s="67"/>
      <c r="C1418" s="67"/>
      <c r="D1418" s="67"/>
      <c r="E1418" s="68"/>
      <c r="F1418" s="11">
        <f>F1417*0.9</f>
        <v>251.505</v>
      </c>
    </row>
    <row r="1419" spans="1:6" s="2" customFormat="1" ht="15" customHeight="1">
      <c r="A1419" s="66" t="s">
        <v>171</v>
      </c>
      <c r="B1419" s="67"/>
      <c r="C1419" s="67"/>
      <c r="D1419" s="67"/>
      <c r="E1419" s="68"/>
      <c r="F1419" s="11">
        <f>F1417*0.1</f>
        <v>27.945</v>
      </c>
    </row>
    <row r="1420" spans="1:6" ht="7.5" customHeight="1"/>
    <row r="1421" spans="1:6" s="2" customFormat="1" ht="20.100000000000001" customHeight="1">
      <c r="A1421" s="45" t="s">
        <v>27</v>
      </c>
      <c r="B1421" s="46"/>
      <c r="C1421" s="46"/>
      <c r="D1421" s="46"/>
      <c r="E1421" s="46"/>
      <c r="F1421" s="47"/>
    </row>
    <row r="1422" spans="1:6" s="2" customFormat="1" ht="37.5" customHeight="1">
      <c r="A1422" s="48" t="s">
        <v>13</v>
      </c>
      <c r="B1422" s="49"/>
      <c r="C1422" s="50"/>
      <c r="D1422" s="7" t="s">
        <v>3</v>
      </c>
      <c r="E1422" s="7" t="s">
        <v>4</v>
      </c>
      <c r="F1422" s="7" t="s">
        <v>0</v>
      </c>
    </row>
    <row r="1423" spans="1:6" s="2" customFormat="1" ht="15" customHeight="1">
      <c r="A1423" s="69" t="str">
        <f>A1402</f>
        <v>Estaca 0+06,00 A 6+01,00</v>
      </c>
      <c r="B1423" s="70"/>
      <c r="C1423" s="71"/>
      <c r="D1423" s="1">
        <f>D1397</f>
        <v>115</v>
      </c>
      <c r="E1423" s="1">
        <f>E1397</f>
        <v>8.1</v>
      </c>
      <c r="F1423" s="1">
        <f>D1423*E1423</f>
        <v>931.5</v>
      </c>
    </row>
    <row r="1424" spans="1:6" s="2" customFormat="1" ht="15" customHeight="1">
      <c r="A1424" s="66" t="s">
        <v>6</v>
      </c>
      <c r="B1424" s="67"/>
      <c r="C1424" s="67"/>
      <c r="D1424" s="67"/>
      <c r="E1424" s="68"/>
      <c r="F1424" s="11">
        <f>SUM(F1423:F1423)</f>
        <v>931.5</v>
      </c>
    </row>
    <row r="1425" spans="1:6" ht="7.5" customHeight="1"/>
    <row r="1426" spans="1:6" s="2" customFormat="1" ht="20.100000000000001" customHeight="1">
      <c r="A1426" s="45" t="s">
        <v>26</v>
      </c>
      <c r="B1426" s="46"/>
      <c r="C1426" s="46"/>
      <c r="D1426" s="46"/>
      <c r="E1426" s="46"/>
      <c r="F1426" s="47"/>
    </row>
    <row r="1427" spans="1:6" s="2" customFormat="1" ht="39.950000000000003" customHeight="1">
      <c r="A1427" s="33" t="s">
        <v>13</v>
      </c>
      <c r="B1427" s="7" t="s">
        <v>3</v>
      </c>
      <c r="C1427" s="7" t="s">
        <v>4</v>
      </c>
      <c r="D1427" s="7" t="s">
        <v>0</v>
      </c>
      <c r="E1427" s="7" t="s">
        <v>1</v>
      </c>
      <c r="F1427" s="7" t="s">
        <v>2</v>
      </c>
    </row>
    <row r="1428" spans="1:6" s="2" customFormat="1" ht="15" customHeight="1">
      <c r="A1428" s="6" t="str">
        <f>A1397</f>
        <v>Estaca 0+06,00 A 6+01,00</v>
      </c>
      <c r="B1428" s="1">
        <f>D1397</f>
        <v>115</v>
      </c>
      <c r="C1428" s="1">
        <f>E1397</f>
        <v>8.1</v>
      </c>
      <c r="D1428" s="4">
        <f>C1428*B1428</f>
        <v>931.5</v>
      </c>
      <c r="E1428" s="1">
        <v>0.15</v>
      </c>
      <c r="F1428" s="1">
        <f>D1428*E1428</f>
        <v>139.72499999999999</v>
      </c>
    </row>
    <row r="1429" spans="1:6" s="2" customFormat="1" ht="15" customHeight="1">
      <c r="A1429" s="66" t="s">
        <v>6</v>
      </c>
      <c r="B1429" s="67"/>
      <c r="C1429" s="67"/>
      <c r="D1429" s="67"/>
      <c r="E1429" s="68"/>
      <c r="F1429" s="11">
        <f>SUM(F1428:F1428)</f>
        <v>139.72499999999999</v>
      </c>
    </row>
    <row r="1430" spans="1:6" ht="7.5" customHeight="1"/>
    <row r="1431" spans="1:6" s="2" customFormat="1" ht="20.100000000000001" customHeight="1">
      <c r="A1431" s="45" t="s">
        <v>28</v>
      </c>
      <c r="B1431" s="46"/>
      <c r="C1431" s="46"/>
      <c r="D1431" s="46"/>
      <c r="E1431" s="46"/>
      <c r="F1431" s="47"/>
    </row>
    <row r="1432" spans="1:6" s="2" customFormat="1" ht="24.95" customHeight="1">
      <c r="A1432" s="48" t="s">
        <v>13</v>
      </c>
      <c r="B1432" s="50"/>
      <c r="C1432" s="7" t="s">
        <v>3</v>
      </c>
      <c r="D1432" s="7" t="s">
        <v>4</v>
      </c>
      <c r="E1432" s="7" t="s">
        <v>7</v>
      </c>
      <c r="F1432" s="7" t="s">
        <v>0</v>
      </c>
    </row>
    <row r="1433" spans="1:6" s="2" customFormat="1" ht="15" customHeight="1">
      <c r="A1433" s="58" t="str">
        <f>A1397</f>
        <v>Estaca 0+06,00 A 6+01,00</v>
      </c>
      <c r="B1433" s="60"/>
      <c r="C1433" s="1">
        <f>D1397</f>
        <v>115</v>
      </c>
      <c r="D1433" s="1">
        <f>E1397</f>
        <v>8.1</v>
      </c>
      <c r="E1433" s="15">
        <v>1</v>
      </c>
      <c r="F1433" s="4">
        <f>D1433*E1433*C1433</f>
        <v>931.5</v>
      </c>
    </row>
    <row r="1434" spans="1:6" s="2" customFormat="1" ht="15" customHeight="1">
      <c r="A1434" s="66" t="s">
        <v>6</v>
      </c>
      <c r="B1434" s="67"/>
      <c r="C1434" s="67"/>
      <c r="D1434" s="67"/>
      <c r="E1434" s="68"/>
      <c r="F1434" s="11">
        <f>SUM(F1433:F1433)</f>
        <v>931.5</v>
      </c>
    </row>
    <row r="1435" spans="1:6" ht="7.5" customHeight="1"/>
    <row r="1436" spans="1:6" s="2" customFormat="1" ht="20.100000000000001" customHeight="1">
      <c r="A1436" s="45" t="s">
        <v>29</v>
      </c>
      <c r="B1436" s="46"/>
      <c r="C1436" s="46"/>
      <c r="D1436" s="46"/>
      <c r="E1436" s="46"/>
      <c r="F1436" s="47"/>
    </row>
    <row r="1437" spans="1:6" s="2" customFormat="1" ht="24.95" customHeight="1">
      <c r="A1437" s="48" t="s">
        <v>13</v>
      </c>
      <c r="B1437" s="50"/>
      <c r="C1437" s="7" t="s">
        <v>3</v>
      </c>
      <c r="D1437" s="7" t="s">
        <v>4</v>
      </c>
      <c r="E1437" s="7" t="s">
        <v>7</v>
      </c>
      <c r="F1437" s="7" t="s">
        <v>0</v>
      </c>
    </row>
    <row r="1438" spans="1:6" s="2" customFormat="1" ht="15" customHeight="1">
      <c r="A1438" s="58" t="str">
        <f>A1433</f>
        <v>Estaca 0+06,00 A 6+01,00</v>
      </c>
      <c r="B1438" s="60"/>
      <c r="C1438" s="1">
        <f>D1397</f>
        <v>115</v>
      </c>
      <c r="D1438" s="1">
        <v>7.05</v>
      </c>
      <c r="E1438" s="15">
        <v>3</v>
      </c>
      <c r="F1438" s="4">
        <f>D1438*E1438*C1438</f>
        <v>2432.25</v>
      </c>
    </row>
    <row r="1439" spans="1:6" s="2" customFormat="1" ht="15" customHeight="1">
      <c r="A1439" s="66" t="s">
        <v>6</v>
      </c>
      <c r="B1439" s="67"/>
      <c r="C1439" s="67"/>
      <c r="D1439" s="67"/>
      <c r="E1439" s="68"/>
      <c r="F1439" s="11">
        <f>SUM(F1438:F1438)</f>
        <v>2432.25</v>
      </c>
    </row>
    <row r="1440" spans="1:6" s="2" customFormat="1" ht="7.5" customHeight="1">
      <c r="A1440" s="57"/>
      <c r="B1440" s="57"/>
      <c r="C1440" s="57"/>
      <c r="D1440" s="57"/>
      <c r="E1440" s="57"/>
      <c r="F1440" s="57"/>
    </row>
    <row r="1441" spans="1:8" s="2" customFormat="1" ht="20.100000000000001" customHeight="1">
      <c r="A1441" s="45" t="s">
        <v>189</v>
      </c>
      <c r="B1441" s="46"/>
      <c r="C1441" s="46"/>
      <c r="D1441" s="46"/>
      <c r="E1441" s="46"/>
      <c r="F1441" s="47"/>
    </row>
    <row r="1442" spans="1:8" s="2" customFormat="1" ht="39.950000000000003" customHeight="1">
      <c r="A1442" s="48" t="s">
        <v>13</v>
      </c>
      <c r="B1442" s="49"/>
      <c r="C1442" s="50"/>
      <c r="D1442" s="7" t="s">
        <v>3</v>
      </c>
      <c r="E1442" s="7" t="s">
        <v>4</v>
      </c>
      <c r="F1442" s="7" t="s">
        <v>0</v>
      </c>
    </row>
    <row r="1443" spans="1:8" s="2" customFormat="1" ht="15" customHeight="1">
      <c r="A1443" s="58" t="str">
        <f>A1438</f>
        <v>Estaca 0+06,00 A 6+01,00</v>
      </c>
      <c r="B1443" s="59"/>
      <c r="C1443" s="60"/>
      <c r="D1443" s="1">
        <f>C1438</f>
        <v>115</v>
      </c>
      <c r="E1443" s="1">
        <f>D1438</f>
        <v>7.05</v>
      </c>
      <c r="F1443" s="1">
        <f>E1443*D1443</f>
        <v>810.75</v>
      </c>
    </row>
    <row r="1444" spans="1:8" s="2" customFormat="1" ht="15" customHeight="1">
      <c r="A1444" s="54" t="s">
        <v>6</v>
      </c>
      <c r="B1444" s="55"/>
      <c r="C1444" s="55"/>
      <c r="D1444" s="55"/>
      <c r="E1444" s="56"/>
      <c r="F1444" s="5">
        <f>SUM(F1443:F1443)</f>
        <v>810.75</v>
      </c>
      <c r="G1444" s="8"/>
      <c r="H1444" s="3"/>
    </row>
    <row r="1445" spans="1:8" s="2" customFormat="1" ht="7.5" customHeight="1">
      <c r="A1445" s="57"/>
      <c r="B1445" s="57"/>
      <c r="C1445" s="57"/>
      <c r="D1445" s="57"/>
      <c r="E1445" s="57"/>
      <c r="F1445" s="57"/>
    </row>
    <row r="1446" spans="1:8" s="2" customFormat="1" ht="20.100000000000001" customHeight="1">
      <c r="A1446" s="45" t="s">
        <v>15</v>
      </c>
      <c r="B1446" s="46"/>
      <c r="C1446" s="46"/>
      <c r="D1446" s="46"/>
      <c r="E1446" s="46"/>
      <c r="F1446" s="47"/>
    </row>
    <row r="1447" spans="1:8" s="2" customFormat="1" ht="39.950000000000003" customHeight="1">
      <c r="A1447" s="33" t="s">
        <v>13</v>
      </c>
      <c r="B1447" s="7" t="s">
        <v>3</v>
      </c>
      <c r="C1447" s="7" t="s">
        <v>4</v>
      </c>
      <c r="D1447" s="7" t="s">
        <v>0</v>
      </c>
      <c r="E1447" s="7" t="s">
        <v>1</v>
      </c>
      <c r="F1447" s="7" t="s">
        <v>2</v>
      </c>
    </row>
    <row r="1448" spans="1:8" s="2" customFormat="1" ht="15" customHeight="1">
      <c r="A1448" s="6" t="str">
        <f>A1438</f>
        <v>Estaca 0+06,00 A 6+01,00</v>
      </c>
      <c r="B1448" s="1">
        <f>C1438</f>
        <v>115</v>
      </c>
      <c r="C1448" s="1">
        <f>D1438</f>
        <v>7.05</v>
      </c>
      <c r="D1448" s="1">
        <f>C1448*B1448</f>
        <v>810.75</v>
      </c>
      <c r="E1448" s="1">
        <v>0.04</v>
      </c>
      <c r="F1448" s="1">
        <f>E1448*D1448</f>
        <v>32.43</v>
      </c>
    </row>
    <row r="1449" spans="1:8" s="2" customFormat="1" ht="15" customHeight="1">
      <c r="A1449" s="54" t="s">
        <v>6</v>
      </c>
      <c r="B1449" s="55"/>
      <c r="C1449" s="55"/>
      <c r="D1449" s="5">
        <f>SUM(D1448:D1448)</f>
        <v>810.75</v>
      </c>
      <c r="E1449" s="23"/>
      <c r="F1449" s="5">
        <f>SUM(F1448:F1448)</f>
        <v>32.43</v>
      </c>
      <c r="G1449" s="8"/>
      <c r="H1449" s="3"/>
    </row>
    <row r="1450" spans="1:8" s="2" customFormat="1" ht="7.5" customHeight="1">
      <c r="A1450" s="57"/>
      <c r="B1450" s="57"/>
      <c r="C1450" s="57"/>
      <c r="D1450" s="57"/>
      <c r="E1450" s="57"/>
      <c r="F1450" s="57"/>
    </row>
    <row r="1451" spans="1:8" s="2" customFormat="1" ht="20.100000000000001" customHeight="1">
      <c r="A1451" s="45" t="s">
        <v>5</v>
      </c>
      <c r="B1451" s="46"/>
      <c r="C1451" s="46"/>
      <c r="D1451" s="46"/>
      <c r="E1451" s="46"/>
      <c r="F1451" s="47"/>
    </row>
    <row r="1452" spans="1:8" s="2" customFormat="1" ht="39.950000000000003" customHeight="1">
      <c r="A1452" s="33" t="s">
        <v>13</v>
      </c>
      <c r="B1452" s="7" t="s">
        <v>3</v>
      </c>
      <c r="C1452" s="7" t="s">
        <v>4</v>
      </c>
      <c r="D1452" s="7" t="s">
        <v>0</v>
      </c>
      <c r="E1452" s="7" t="s">
        <v>1</v>
      </c>
      <c r="F1452" s="7" t="s">
        <v>2</v>
      </c>
    </row>
    <row r="1453" spans="1:8" s="2" customFormat="1" ht="15" customHeight="1">
      <c r="A1453" s="6" t="str">
        <f>A1448</f>
        <v>Estaca 0+06,00 A 6+01,00</v>
      </c>
      <c r="B1453" s="12">
        <f>B1448</f>
        <v>115</v>
      </c>
      <c r="C1453" s="1">
        <f>C1448</f>
        <v>7.05</v>
      </c>
      <c r="D1453" s="1">
        <f>C1453*B1453</f>
        <v>810.75</v>
      </c>
      <c r="E1453" s="1">
        <v>0.05</v>
      </c>
      <c r="F1453" s="1">
        <f>E1453*D1453</f>
        <v>40.537500000000001</v>
      </c>
    </row>
    <row r="1454" spans="1:8" s="2" customFormat="1" ht="15" customHeight="1">
      <c r="A1454" s="54" t="s">
        <v>6</v>
      </c>
      <c r="B1454" s="55"/>
      <c r="C1454" s="55"/>
      <c r="D1454" s="5">
        <f>SUM(D1453:D1453)</f>
        <v>810.75</v>
      </c>
      <c r="E1454" s="23"/>
      <c r="F1454" s="5">
        <f>SUM(F1453:F1453)</f>
        <v>40.537500000000001</v>
      </c>
      <c r="G1454" s="8"/>
      <c r="H1454" s="3"/>
    </row>
    <row r="1455" spans="1:8" s="2" customFormat="1" ht="7.5" customHeight="1">
      <c r="A1455" s="57"/>
      <c r="B1455" s="57"/>
      <c r="C1455" s="57"/>
      <c r="D1455" s="57"/>
      <c r="E1455" s="57"/>
      <c r="F1455" s="57"/>
    </row>
    <row r="1456" spans="1:8" s="2" customFormat="1" ht="20.100000000000001" customHeight="1">
      <c r="A1456" s="45" t="s">
        <v>30</v>
      </c>
      <c r="B1456" s="46"/>
      <c r="C1456" s="46"/>
      <c r="D1456" s="46"/>
      <c r="E1456" s="46"/>
      <c r="F1456" s="47"/>
    </row>
    <row r="1457" spans="1:7" s="2" customFormat="1" ht="24.95" customHeight="1">
      <c r="A1457" s="48" t="s">
        <v>13</v>
      </c>
      <c r="B1457" s="49"/>
      <c r="C1457" s="49"/>
      <c r="D1457" s="49"/>
      <c r="E1457" s="50"/>
      <c r="F1457" s="7" t="s">
        <v>10</v>
      </c>
    </row>
    <row r="1458" spans="1:7" s="2" customFormat="1" ht="15" customHeight="1">
      <c r="A1458" s="58" t="s">
        <v>151</v>
      </c>
      <c r="B1458" s="59"/>
      <c r="C1458" s="59"/>
      <c r="D1458" s="59"/>
      <c r="E1458" s="60"/>
      <c r="F1458" s="13">
        <v>245</v>
      </c>
    </row>
    <row r="1459" spans="1:7" s="2" customFormat="1" ht="15" customHeight="1">
      <c r="A1459" s="63" t="s">
        <v>9</v>
      </c>
      <c r="B1459" s="64"/>
      <c r="C1459" s="64"/>
      <c r="D1459" s="64"/>
      <c r="E1459" s="65"/>
      <c r="F1459" s="5">
        <f>F1458</f>
        <v>245</v>
      </c>
      <c r="G1459" s="9"/>
    </row>
    <row r="1460" spans="1:7" s="2" customFormat="1" ht="15" customHeight="1">
      <c r="A1460" s="63" t="s">
        <v>11</v>
      </c>
      <c r="B1460" s="64"/>
      <c r="C1460" s="64"/>
      <c r="D1460" s="64"/>
      <c r="E1460" s="65"/>
      <c r="F1460" s="5">
        <f>SUM(F1459:F1459)/2</f>
        <v>122.5</v>
      </c>
      <c r="G1460" s="9"/>
    </row>
    <row r="1461" spans="1:7" s="2" customFormat="1" ht="15" customHeight="1">
      <c r="A1461" s="63" t="s">
        <v>12</v>
      </c>
      <c r="B1461" s="64"/>
      <c r="C1461" s="64"/>
      <c r="D1461" s="64"/>
      <c r="E1461" s="65"/>
      <c r="F1461" s="5">
        <f>SUM(F1460:F1460)</f>
        <v>122.5</v>
      </c>
      <c r="G1461" s="9"/>
    </row>
    <row r="1462" spans="1:7" ht="7.5" customHeight="1">
      <c r="A1462" s="57"/>
      <c r="B1462" s="57"/>
      <c r="C1462" s="57"/>
      <c r="D1462" s="57"/>
      <c r="E1462" s="57"/>
      <c r="F1462" s="57"/>
    </row>
    <row r="1463" spans="1:7" s="9" customFormat="1" ht="17.100000000000001" customHeight="1">
      <c r="A1463" s="61" t="s">
        <v>153</v>
      </c>
      <c r="B1463" s="61"/>
      <c r="C1463" s="61"/>
      <c r="D1463" s="61"/>
      <c r="E1463" s="61"/>
      <c r="F1463" s="62"/>
    </row>
    <row r="1464" spans="1:7" ht="7.5" customHeight="1"/>
    <row r="1465" spans="1:7" s="2" customFormat="1" ht="20.100000000000001" customHeight="1">
      <c r="A1465" s="45" t="s">
        <v>20</v>
      </c>
      <c r="B1465" s="46"/>
      <c r="C1465" s="46"/>
      <c r="D1465" s="46"/>
      <c r="E1465" s="46"/>
      <c r="F1465" s="47"/>
    </row>
    <row r="1466" spans="1:7" s="2" customFormat="1" ht="37.5" customHeight="1">
      <c r="A1466" s="48" t="s">
        <v>13</v>
      </c>
      <c r="B1466" s="49"/>
      <c r="C1466" s="50"/>
      <c r="D1466" s="7" t="s">
        <v>3</v>
      </c>
      <c r="E1466" s="7" t="s">
        <v>4</v>
      </c>
      <c r="F1466" s="7" t="s">
        <v>0</v>
      </c>
    </row>
    <row r="1467" spans="1:7" s="2" customFormat="1" ht="15" customHeight="1">
      <c r="A1467" s="69" t="s">
        <v>154</v>
      </c>
      <c r="B1467" s="70"/>
      <c r="C1467" s="71"/>
      <c r="D1467" s="10">
        <v>174</v>
      </c>
      <c r="E1467" s="10">
        <v>10.35</v>
      </c>
      <c r="F1467" s="1">
        <f>D1467*E1467</f>
        <v>1800.8999999999999</v>
      </c>
    </row>
    <row r="1468" spans="1:7" s="2" customFormat="1" ht="15" customHeight="1">
      <c r="A1468" s="66" t="s">
        <v>6</v>
      </c>
      <c r="B1468" s="67"/>
      <c r="C1468" s="67"/>
      <c r="D1468" s="67"/>
      <c r="E1468" s="68"/>
      <c r="F1468" s="11">
        <f>SUM(F1467:F1467)</f>
        <v>1800.8999999999999</v>
      </c>
    </row>
    <row r="1469" spans="1:7" ht="7.5" customHeight="1"/>
    <row r="1470" spans="1:7" s="2" customFormat="1" ht="20.100000000000001" customHeight="1">
      <c r="A1470" s="45" t="s">
        <v>23</v>
      </c>
      <c r="B1470" s="46"/>
      <c r="C1470" s="46"/>
      <c r="D1470" s="46"/>
      <c r="E1470" s="46"/>
      <c r="F1470" s="47"/>
    </row>
    <row r="1471" spans="1:7" s="2" customFormat="1" ht="39.950000000000003" customHeight="1">
      <c r="A1471" s="33" t="s">
        <v>13</v>
      </c>
      <c r="B1471" s="7" t="s">
        <v>3</v>
      </c>
      <c r="C1471" s="7" t="s">
        <v>4</v>
      </c>
      <c r="D1471" s="7" t="s">
        <v>0</v>
      </c>
      <c r="E1471" s="7" t="s">
        <v>1</v>
      </c>
      <c r="F1471" s="7" t="s">
        <v>2</v>
      </c>
    </row>
    <row r="1472" spans="1:7" s="2" customFormat="1" ht="15" customHeight="1">
      <c r="A1472" s="6" t="str">
        <f>A1467</f>
        <v>Estaca 0+05,50 A 8+19,50</v>
      </c>
      <c r="B1472" s="1">
        <f>D1467</f>
        <v>174</v>
      </c>
      <c r="C1472" s="1">
        <f>E1467</f>
        <v>10.35</v>
      </c>
      <c r="D1472" s="4">
        <f>C1472*B1472</f>
        <v>1800.8999999999999</v>
      </c>
      <c r="E1472" s="1">
        <v>0.5</v>
      </c>
      <c r="F1472" s="1">
        <f>D1472*E1472</f>
        <v>900.44999999999993</v>
      </c>
    </row>
    <row r="1473" spans="1:6" s="2" customFormat="1" ht="15" customHeight="1">
      <c r="A1473" s="66" t="s">
        <v>6</v>
      </c>
      <c r="B1473" s="67"/>
      <c r="C1473" s="67"/>
      <c r="D1473" s="67"/>
      <c r="E1473" s="68"/>
      <c r="F1473" s="11">
        <f>SUM(F1472:F1472)</f>
        <v>900.44999999999993</v>
      </c>
    </row>
    <row r="1474" spans="1:6" s="2" customFormat="1" ht="15" customHeight="1">
      <c r="A1474" s="66" t="s">
        <v>168</v>
      </c>
      <c r="B1474" s="67"/>
      <c r="C1474" s="67"/>
      <c r="D1474" s="67"/>
      <c r="E1474" s="68"/>
      <c r="F1474" s="11">
        <f>F1473*0.7</f>
        <v>630.31499999999994</v>
      </c>
    </row>
    <row r="1475" spans="1:6" s="2" customFormat="1" ht="15" customHeight="1">
      <c r="A1475" s="66" t="s">
        <v>169</v>
      </c>
      <c r="B1475" s="67"/>
      <c r="C1475" s="67"/>
      <c r="D1475" s="67"/>
      <c r="E1475" s="68"/>
      <c r="F1475" s="11">
        <f>F1473*0.3</f>
        <v>270.13499999999999</v>
      </c>
    </row>
    <row r="1476" spans="1:6" ht="7.5" customHeight="1"/>
    <row r="1477" spans="1:6" s="2" customFormat="1" ht="20.100000000000001" customHeight="1">
      <c r="A1477" s="45" t="s">
        <v>24</v>
      </c>
      <c r="B1477" s="46"/>
      <c r="C1477" s="46"/>
      <c r="D1477" s="46"/>
      <c r="E1477" s="46"/>
      <c r="F1477" s="47"/>
    </row>
    <row r="1478" spans="1:6" s="2" customFormat="1" ht="39.950000000000003" customHeight="1">
      <c r="A1478" s="33" t="s">
        <v>13</v>
      </c>
      <c r="B1478" s="7" t="s">
        <v>3</v>
      </c>
      <c r="C1478" s="7" t="s">
        <v>4</v>
      </c>
      <c r="D1478" s="7" t="s">
        <v>0</v>
      </c>
      <c r="E1478" s="7" t="s">
        <v>1</v>
      </c>
      <c r="F1478" s="7" t="s">
        <v>2</v>
      </c>
    </row>
    <row r="1479" spans="1:6" s="2" customFormat="1" ht="15" customHeight="1">
      <c r="A1479" s="6" t="str">
        <f>A1467</f>
        <v>Estaca 0+05,50 A 8+19,50</v>
      </c>
      <c r="B1479" s="1">
        <f>D1467</f>
        <v>174</v>
      </c>
      <c r="C1479" s="1">
        <f>E1467</f>
        <v>10.35</v>
      </c>
      <c r="D1479" s="4">
        <f>C1479*B1479</f>
        <v>1800.8999999999999</v>
      </c>
      <c r="E1479" s="1">
        <v>0.5</v>
      </c>
      <c r="F1479" s="1">
        <f>D1479*E1479</f>
        <v>900.44999999999993</v>
      </c>
    </row>
    <row r="1480" spans="1:6" s="2" customFormat="1" ht="15" customHeight="1">
      <c r="A1480" s="66" t="s">
        <v>6</v>
      </c>
      <c r="B1480" s="67"/>
      <c r="C1480" s="67"/>
      <c r="D1480" s="67"/>
      <c r="E1480" s="68"/>
      <c r="F1480" s="11">
        <f>SUM(F1479:F1479)</f>
        <v>900.44999999999993</v>
      </c>
    </row>
    <row r="1481" spans="1:6" s="2" customFormat="1" ht="15" customHeight="1">
      <c r="A1481" s="66" t="s">
        <v>168</v>
      </c>
      <c r="B1481" s="67"/>
      <c r="C1481" s="67"/>
      <c r="D1481" s="67"/>
      <c r="E1481" s="68"/>
      <c r="F1481" s="11">
        <f>F1480*0.7</f>
        <v>630.31499999999994</v>
      </c>
    </row>
    <row r="1482" spans="1:6" s="2" customFormat="1" ht="15" customHeight="1">
      <c r="A1482" s="66" t="s">
        <v>169</v>
      </c>
      <c r="B1482" s="67"/>
      <c r="C1482" s="67"/>
      <c r="D1482" s="67"/>
      <c r="E1482" s="68"/>
      <c r="F1482" s="11">
        <f>F1480*0.3</f>
        <v>270.13499999999999</v>
      </c>
    </row>
    <row r="1483" spans="1:6" ht="7.5" customHeight="1"/>
    <row r="1484" spans="1:6" s="2" customFormat="1" ht="20.100000000000001" customHeight="1">
      <c r="A1484" s="45" t="s">
        <v>25</v>
      </c>
      <c r="B1484" s="46"/>
      <c r="C1484" s="46"/>
      <c r="D1484" s="46"/>
      <c r="E1484" s="46"/>
      <c r="F1484" s="47"/>
    </row>
    <row r="1485" spans="1:6" s="2" customFormat="1" ht="39.950000000000003" customHeight="1">
      <c r="A1485" s="33" t="s">
        <v>13</v>
      </c>
      <c r="B1485" s="7" t="s">
        <v>3</v>
      </c>
      <c r="C1485" s="7" t="s">
        <v>4</v>
      </c>
      <c r="D1485" s="7" t="s">
        <v>0</v>
      </c>
      <c r="E1485" s="7" t="s">
        <v>1</v>
      </c>
      <c r="F1485" s="7" t="s">
        <v>2</v>
      </c>
    </row>
    <row r="1486" spans="1:6" s="2" customFormat="1" ht="15" customHeight="1">
      <c r="A1486" s="6" t="str">
        <f>A1467</f>
        <v>Estaca 0+05,50 A 8+19,50</v>
      </c>
      <c r="B1486" s="1">
        <f>D1467</f>
        <v>174</v>
      </c>
      <c r="C1486" s="1">
        <f>E1467</f>
        <v>10.35</v>
      </c>
      <c r="D1486" s="4">
        <f>C1486*B1486</f>
        <v>1800.8999999999999</v>
      </c>
      <c r="E1486" s="1">
        <v>0.3</v>
      </c>
      <c r="F1486" s="1">
        <f>D1486*E1486</f>
        <v>540.27</v>
      </c>
    </row>
    <row r="1487" spans="1:6" s="2" customFormat="1" ht="15" customHeight="1">
      <c r="A1487" s="66" t="s">
        <v>6</v>
      </c>
      <c r="B1487" s="67"/>
      <c r="C1487" s="67"/>
      <c r="D1487" s="67"/>
      <c r="E1487" s="68"/>
      <c r="F1487" s="11">
        <f>SUM(F1486:F1486)</f>
        <v>540.27</v>
      </c>
    </row>
    <row r="1488" spans="1:6" s="2" customFormat="1" ht="15" customHeight="1">
      <c r="A1488" s="66" t="s">
        <v>170</v>
      </c>
      <c r="B1488" s="67"/>
      <c r="C1488" s="67"/>
      <c r="D1488" s="67"/>
      <c r="E1488" s="68"/>
      <c r="F1488" s="11">
        <f>F1487*0.9</f>
        <v>486.24299999999999</v>
      </c>
    </row>
    <row r="1489" spans="1:6" s="2" customFormat="1" ht="15" customHeight="1">
      <c r="A1489" s="66" t="s">
        <v>171</v>
      </c>
      <c r="B1489" s="67"/>
      <c r="C1489" s="67"/>
      <c r="D1489" s="67"/>
      <c r="E1489" s="68"/>
      <c r="F1489" s="11">
        <f>F1487*0.1</f>
        <v>54.027000000000001</v>
      </c>
    </row>
    <row r="1490" spans="1:6" ht="7.5" customHeight="1"/>
    <row r="1491" spans="1:6" s="2" customFormat="1" ht="20.100000000000001" customHeight="1">
      <c r="A1491" s="45" t="s">
        <v>27</v>
      </c>
      <c r="B1491" s="46"/>
      <c r="C1491" s="46"/>
      <c r="D1491" s="46"/>
      <c r="E1491" s="46"/>
      <c r="F1491" s="47"/>
    </row>
    <row r="1492" spans="1:6" s="2" customFormat="1" ht="37.5" customHeight="1">
      <c r="A1492" s="48" t="s">
        <v>13</v>
      </c>
      <c r="B1492" s="49"/>
      <c r="C1492" s="50"/>
      <c r="D1492" s="7" t="s">
        <v>3</v>
      </c>
      <c r="E1492" s="7" t="s">
        <v>4</v>
      </c>
      <c r="F1492" s="7" t="s">
        <v>0</v>
      </c>
    </row>
    <row r="1493" spans="1:6" s="2" customFormat="1" ht="15" customHeight="1">
      <c r="A1493" s="69" t="str">
        <f>A1472</f>
        <v>Estaca 0+05,50 A 8+19,50</v>
      </c>
      <c r="B1493" s="70"/>
      <c r="C1493" s="71"/>
      <c r="D1493" s="1">
        <f>D1467</f>
        <v>174</v>
      </c>
      <c r="E1493" s="1">
        <f>E1467</f>
        <v>10.35</v>
      </c>
      <c r="F1493" s="1">
        <f>D1493*E1493</f>
        <v>1800.8999999999999</v>
      </c>
    </row>
    <row r="1494" spans="1:6" s="2" customFormat="1" ht="15" customHeight="1">
      <c r="A1494" s="66" t="s">
        <v>6</v>
      </c>
      <c r="B1494" s="67"/>
      <c r="C1494" s="67"/>
      <c r="D1494" s="67"/>
      <c r="E1494" s="68"/>
      <c r="F1494" s="11">
        <f>SUM(F1493:F1493)</f>
        <v>1800.8999999999999</v>
      </c>
    </row>
    <row r="1495" spans="1:6" ht="7.5" customHeight="1"/>
    <row r="1496" spans="1:6" s="2" customFormat="1" ht="20.100000000000001" customHeight="1">
      <c r="A1496" s="45" t="s">
        <v>26</v>
      </c>
      <c r="B1496" s="46"/>
      <c r="C1496" s="46"/>
      <c r="D1496" s="46"/>
      <c r="E1496" s="46"/>
      <c r="F1496" s="47"/>
    </row>
    <row r="1497" spans="1:6" s="2" customFormat="1" ht="39.950000000000003" customHeight="1">
      <c r="A1497" s="33" t="s">
        <v>13</v>
      </c>
      <c r="B1497" s="7" t="s">
        <v>3</v>
      </c>
      <c r="C1497" s="7" t="s">
        <v>4</v>
      </c>
      <c r="D1497" s="7" t="s">
        <v>0</v>
      </c>
      <c r="E1497" s="7" t="s">
        <v>1</v>
      </c>
      <c r="F1497" s="7" t="s">
        <v>2</v>
      </c>
    </row>
    <row r="1498" spans="1:6" s="2" customFormat="1" ht="15" customHeight="1">
      <c r="A1498" s="6" t="str">
        <f>A1467</f>
        <v>Estaca 0+05,50 A 8+19,50</v>
      </c>
      <c r="B1498" s="1">
        <f>D1467</f>
        <v>174</v>
      </c>
      <c r="C1498" s="1">
        <f>E1467</f>
        <v>10.35</v>
      </c>
      <c r="D1498" s="4">
        <f>C1498*B1498</f>
        <v>1800.8999999999999</v>
      </c>
      <c r="E1498" s="1">
        <v>0.15</v>
      </c>
      <c r="F1498" s="1">
        <f>D1498*E1498</f>
        <v>270.13499999999999</v>
      </c>
    </row>
    <row r="1499" spans="1:6" s="2" customFormat="1" ht="15" customHeight="1">
      <c r="A1499" s="66" t="s">
        <v>6</v>
      </c>
      <c r="B1499" s="67"/>
      <c r="C1499" s="67"/>
      <c r="D1499" s="67"/>
      <c r="E1499" s="68"/>
      <c r="F1499" s="11">
        <f>SUM(F1498:F1498)</f>
        <v>270.13499999999999</v>
      </c>
    </row>
    <row r="1500" spans="1:6" ht="7.5" customHeight="1"/>
    <row r="1501" spans="1:6" s="2" customFormat="1" ht="20.100000000000001" customHeight="1">
      <c r="A1501" s="45" t="s">
        <v>28</v>
      </c>
      <c r="B1501" s="46"/>
      <c r="C1501" s="46"/>
      <c r="D1501" s="46"/>
      <c r="E1501" s="46"/>
      <c r="F1501" s="47"/>
    </row>
    <row r="1502" spans="1:6" s="2" customFormat="1" ht="24.95" customHeight="1">
      <c r="A1502" s="48" t="s">
        <v>13</v>
      </c>
      <c r="B1502" s="50"/>
      <c r="C1502" s="7" t="s">
        <v>3</v>
      </c>
      <c r="D1502" s="7" t="s">
        <v>4</v>
      </c>
      <c r="E1502" s="7" t="s">
        <v>7</v>
      </c>
      <c r="F1502" s="7" t="s">
        <v>0</v>
      </c>
    </row>
    <row r="1503" spans="1:6" s="2" customFormat="1" ht="15" customHeight="1">
      <c r="A1503" s="58" t="str">
        <f>A1467</f>
        <v>Estaca 0+05,50 A 8+19,50</v>
      </c>
      <c r="B1503" s="60"/>
      <c r="C1503" s="1">
        <f>D1467</f>
        <v>174</v>
      </c>
      <c r="D1503" s="1">
        <f>E1467</f>
        <v>10.35</v>
      </c>
      <c r="E1503" s="15">
        <v>1</v>
      </c>
      <c r="F1503" s="4">
        <f>D1503*E1503*C1503</f>
        <v>1800.8999999999999</v>
      </c>
    </row>
    <row r="1504" spans="1:6" s="2" customFormat="1" ht="15" customHeight="1">
      <c r="A1504" s="66" t="s">
        <v>6</v>
      </c>
      <c r="B1504" s="67"/>
      <c r="C1504" s="67"/>
      <c r="D1504" s="67"/>
      <c r="E1504" s="68"/>
      <c r="F1504" s="11">
        <f>SUM(F1503:F1503)</f>
        <v>1800.8999999999999</v>
      </c>
    </row>
    <row r="1505" spans="1:8" ht="7.5" customHeight="1"/>
    <row r="1506" spans="1:8" s="2" customFormat="1" ht="20.100000000000001" customHeight="1">
      <c r="A1506" s="45" t="s">
        <v>29</v>
      </c>
      <c r="B1506" s="46"/>
      <c r="C1506" s="46"/>
      <c r="D1506" s="46"/>
      <c r="E1506" s="46"/>
      <c r="F1506" s="47"/>
    </row>
    <row r="1507" spans="1:8" s="2" customFormat="1" ht="24.95" customHeight="1">
      <c r="A1507" s="48" t="s">
        <v>13</v>
      </c>
      <c r="B1507" s="50"/>
      <c r="C1507" s="7" t="s">
        <v>3</v>
      </c>
      <c r="D1507" s="7" t="s">
        <v>4</v>
      </c>
      <c r="E1507" s="7" t="s">
        <v>7</v>
      </c>
      <c r="F1507" s="7" t="s">
        <v>0</v>
      </c>
    </row>
    <row r="1508" spans="1:8" s="2" customFormat="1" ht="15" customHeight="1">
      <c r="A1508" s="58" t="str">
        <f>A1503</f>
        <v>Estaca 0+05,50 A 8+19,50</v>
      </c>
      <c r="B1508" s="60"/>
      <c r="C1508" s="1">
        <f>D1467</f>
        <v>174</v>
      </c>
      <c r="D1508" s="1">
        <v>9.3000000000000007</v>
      </c>
      <c r="E1508" s="15">
        <v>3</v>
      </c>
      <c r="F1508" s="4">
        <f>D1508*E1508*C1508</f>
        <v>4854.6000000000004</v>
      </c>
    </row>
    <row r="1509" spans="1:8" s="2" customFormat="1" ht="15" customHeight="1">
      <c r="A1509" s="66" t="s">
        <v>6</v>
      </c>
      <c r="B1509" s="67"/>
      <c r="C1509" s="67"/>
      <c r="D1509" s="67"/>
      <c r="E1509" s="68"/>
      <c r="F1509" s="11">
        <f>SUM(F1508:F1508)</f>
        <v>4854.6000000000004</v>
      </c>
    </row>
    <row r="1510" spans="1:8" s="2" customFormat="1" ht="7.5" customHeight="1">
      <c r="A1510" s="57"/>
      <c r="B1510" s="57"/>
      <c r="C1510" s="57"/>
      <c r="D1510" s="57"/>
      <c r="E1510" s="57"/>
      <c r="F1510" s="57"/>
    </row>
    <row r="1511" spans="1:8" s="2" customFormat="1" ht="20.100000000000001" customHeight="1">
      <c r="A1511" s="45" t="s">
        <v>189</v>
      </c>
      <c r="B1511" s="46"/>
      <c r="C1511" s="46"/>
      <c r="D1511" s="46"/>
      <c r="E1511" s="46"/>
      <c r="F1511" s="47"/>
    </row>
    <row r="1512" spans="1:8" s="2" customFormat="1" ht="39.950000000000003" customHeight="1">
      <c r="A1512" s="48" t="s">
        <v>13</v>
      </c>
      <c r="B1512" s="49"/>
      <c r="C1512" s="50"/>
      <c r="D1512" s="7" t="s">
        <v>3</v>
      </c>
      <c r="E1512" s="7" t="s">
        <v>4</v>
      </c>
      <c r="F1512" s="7" t="s">
        <v>0</v>
      </c>
    </row>
    <row r="1513" spans="1:8" s="2" customFormat="1" ht="15" customHeight="1">
      <c r="A1513" s="58" t="str">
        <f>A1508</f>
        <v>Estaca 0+05,50 A 8+19,50</v>
      </c>
      <c r="B1513" s="59"/>
      <c r="C1513" s="60"/>
      <c r="D1513" s="1">
        <f>C1508</f>
        <v>174</v>
      </c>
      <c r="E1513" s="1">
        <f>D1508</f>
        <v>9.3000000000000007</v>
      </c>
      <c r="F1513" s="1">
        <f>E1513*D1513</f>
        <v>1618.2</v>
      </c>
    </row>
    <row r="1514" spans="1:8" s="2" customFormat="1" ht="15" customHeight="1">
      <c r="A1514" s="54" t="s">
        <v>6</v>
      </c>
      <c r="B1514" s="55"/>
      <c r="C1514" s="55"/>
      <c r="D1514" s="55"/>
      <c r="E1514" s="56"/>
      <c r="F1514" s="5">
        <f>SUM(F1513:F1513)</f>
        <v>1618.2</v>
      </c>
      <c r="G1514" s="8"/>
      <c r="H1514" s="3"/>
    </row>
    <row r="1515" spans="1:8" s="2" customFormat="1" ht="7.5" customHeight="1">
      <c r="A1515" s="57"/>
      <c r="B1515" s="57"/>
      <c r="C1515" s="57"/>
      <c r="D1515" s="57"/>
      <c r="E1515" s="57"/>
      <c r="F1515" s="57"/>
    </row>
    <row r="1516" spans="1:8" s="2" customFormat="1" ht="20.100000000000001" customHeight="1">
      <c r="A1516" s="45" t="s">
        <v>15</v>
      </c>
      <c r="B1516" s="46"/>
      <c r="C1516" s="46"/>
      <c r="D1516" s="46"/>
      <c r="E1516" s="46"/>
      <c r="F1516" s="47"/>
    </row>
    <row r="1517" spans="1:8" s="2" customFormat="1" ht="39.950000000000003" customHeight="1">
      <c r="A1517" s="33" t="s">
        <v>13</v>
      </c>
      <c r="B1517" s="7" t="s">
        <v>3</v>
      </c>
      <c r="C1517" s="7" t="s">
        <v>4</v>
      </c>
      <c r="D1517" s="7" t="s">
        <v>0</v>
      </c>
      <c r="E1517" s="7" t="s">
        <v>1</v>
      </c>
      <c r="F1517" s="7" t="s">
        <v>2</v>
      </c>
    </row>
    <row r="1518" spans="1:8" s="2" customFormat="1" ht="15" customHeight="1">
      <c r="A1518" s="6" t="str">
        <f>A1508</f>
        <v>Estaca 0+05,50 A 8+19,50</v>
      </c>
      <c r="B1518" s="1">
        <f>C1508</f>
        <v>174</v>
      </c>
      <c r="C1518" s="1">
        <f>D1508</f>
        <v>9.3000000000000007</v>
      </c>
      <c r="D1518" s="1">
        <f>C1518*B1518</f>
        <v>1618.2</v>
      </c>
      <c r="E1518" s="1">
        <v>0.04</v>
      </c>
      <c r="F1518" s="1">
        <f>E1518*D1518</f>
        <v>64.728000000000009</v>
      </c>
    </row>
    <row r="1519" spans="1:8" s="2" customFormat="1" ht="15" customHeight="1">
      <c r="A1519" s="54" t="s">
        <v>6</v>
      </c>
      <c r="B1519" s="55"/>
      <c r="C1519" s="55"/>
      <c r="D1519" s="5">
        <f>SUM(D1518:D1518)</f>
        <v>1618.2</v>
      </c>
      <c r="E1519" s="23"/>
      <c r="F1519" s="5">
        <f>SUM(F1518:F1518)</f>
        <v>64.728000000000009</v>
      </c>
      <c r="G1519" s="8"/>
      <c r="H1519" s="3"/>
    </row>
    <row r="1520" spans="1:8" s="2" customFormat="1" ht="7.5" customHeight="1">
      <c r="A1520" s="57"/>
      <c r="B1520" s="57"/>
      <c r="C1520" s="57"/>
      <c r="D1520" s="57"/>
      <c r="E1520" s="57"/>
      <c r="F1520" s="57"/>
    </row>
    <row r="1521" spans="1:8" s="2" customFormat="1" ht="20.100000000000001" customHeight="1">
      <c r="A1521" s="45" t="s">
        <v>5</v>
      </c>
      <c r="B1521" s="46"/>
      <c r="C1521" s="46"/>
      <c r="D1521" s="46"/>
      <c r="E1521" s="46"/>
      <c r="F1521" s="47"/>
    </row>
    <row r="1522" spans="1:8" s="2" customFormat="1" ht="39.950000000000003" customHeight="1">
      <c r="A1522" s="33" t="s">
        <v>13</v>
      </c>
      <c r="B1522" s="7" t="s">
        <v>3</v>
      </c>
      <c r="C1522" s="7" t="s">
        <v>4</v>
      </c>
      <c r="D1522" s="7" t="s">
        <v>0</v>
      </c>
      <c r="E1522" s="7" t="s">
        <v>1</v>
      </c>
      <c r="F1522" s="7" t="s">
        <v>2</v>
      </c>
    </row>
    <row r="1523" spans="1:8" s="2" customFormat="1" ht="15" customHeight="1">
      <c r="A1523" s="6" t="str">
        <f>A1518</f>
        <v>Estaca 0+05,50 A 8+19,50</v>
      </c>
      <c r="B1523" s="12">
        <f>B1518</f>
        <v>174</v>
      </c>
      <c r="C1523" s="1">
        <f>C1518</f>
        <v>9.3000000000000007</v>
      </c>
      <c r="D1523" s="1">
        <f>C1523*B1523</f>
        <v>1618.2</v>
      </c>
      <c r="E1523" s="1">
        <v>0.05</v>
      </c>
      <c r="F1523" s="1">
        <f>E1523*D1523</f>
        <v>80.910000000000011</v>
      </c>
    </row>
    <row r="1524" spans="1:8" s="2" customFormat="1" ht="15" customHeight="1">
      <c r="A1524" s="54" t="s">
        <v>6</v>
      </c>
      <c r="B1524" s="55"/>
      <c r="C1524" s="55"/>
      <c r="D1524" s="5">
        <f>SUM(D1523:D1523)</f>
        <v>1618.2</v>
      </c>
      <c r="E1524" s="23"/>
      <c r="F1524" s="5">
        <f>SUM(F1523:F1523)</f>
        <v>80.910000000000011</v>
      </c>
      <c r="G1524" s="8"/>
      <c r="H1524" s="3"/>
    </row>
    <row r="1525" spans="1:8" s="2" customFormat="1" ht="7.5" customHeight="1">
      <c r="A1525" s="57"/>
      <c r="B1525" s="57"/>
      <c r="C1525" s="57"/>
      <c r="D1525" s="57"/>
      <c r="E1525" s="57"/>
      <c r="F1525" s="57"/>
    </row>
    <row r="1526" spans="1:8" s="2" customFormat="1" ht="20.100000000000001" customHeight="1">
      <c r="A1526" s="45" t="s">
        <v>30</v>
      </c>
      <c r="B1526" s="46"/>
      <c r="C1526" s="46"/>
      <c r="D1526" s="46"/>
      <c r="E1526" s="46"/>
      <c r="F1526" s="47"/>
    </row>
    <row r="1527" spans="1:8" s="2" customFormat="1" ht="24.95" customHeight="1">
      <c r="A1527" s="48" t="s">
        <v>13</v>
      </c>
      <c r="B1527" s="49"/>
      <c r="C1527" s="49"/>
      <c r="D1527" s="49"/>
      <c r="E1527" s="50"/>
      <c r="F1527" s="7" t="s">
        <v>10</v>
      </c>
    </row>
    <row r="1528" spans="1:8" s="2" customFormat="1" ht="15" customHeight="1">
      <c r="A1528" s="58" t="s">
        <v>159</v>
      </c>
      <c r="B1528" s="59"/>
      <c r="C1528" s="59"/>
      <c r="D1528" s="59"/>
      <c r="E1528" s="60"/>
      <c r="F1528" s="13">
        <v>345</v>
      </c>
    </row>
    <row r="1529" spans="1:8" s="2" customFormat="1" ht="15" customHeight="1">
      <c r="A1529" s="63" t="s">
        <v>9</v>
      </c>
      <c r="B1529" s="64"/>
      <c r="C1529" s="64"/>
      <c r="D1529" s="64"/>
      <c r="E1529" s="65"/>
      <c r="F1529" s="5">
        <f>F1528</f>
        <v>345</v>
      </c>
      <c r="G1529" s="9"/>
    </row>
    <row r="1530" spans="1:8" s="2" customFormat="1" ht="15" customHeight="1">
      <c r="A1530" s="63" t="s">
        <v>11</v>
      </c>
      <c r="B1530" s="64"/>
      <c r="C1530" s="64"/>
      <c r="D1530" s="64"/>
      <c r="E1530" s="65"/>
      <c r="F1530" s="5">
        <f>SUM(F1529:F1529)/2</f>
        <v>172.5</v>
      </c>
      <c r="G1530" s="9"/>
    </row>
    <row r="1531" spans="1:8" s="2" customFormat="1" ht="15" customHeight="1">
      <c r="A1531" s="63" t="s">
        <v>12</v>
      </c>
      <c r="B1531" s="64"/>
      <c r="C1531" s="64"/>
      <c r="D1531" s="64"/>
      <c r="E1531" s="65"/>
      <c r="F1531" s="5">
        <f>SUM(F1530:F1530)</f>
        <v>172.5</v>
      </c>
      <c r="G1531" s="9"/>
    </row>
    <row r="1532" spans="1:8" ht="7.5" customHeight="1">
      <c r="A1532" s="57"/>
      <c r="B1532" s="57"/>
      <c r="C1532" s="57"/>
      <c r="D1532" s="57"/>
      <c r="E1532" s="57"/>
      <c r="F1532" s="57"/>
    </row>
    <row r="1533" spans="1:8" s="9" customFormat="1" ht="17.100000000000001" customHeight="1">
      <c r="A1533" s="61" t="s">
        <v>155</v>
      </c>
      <c r="B1533" s="61"/>
      <c r="C1533" s="61"/>
      <c r="D1533" s="61"/>
      <c r="E1533" s="61"/>
      <c r="F1533" s="62"/>
    </row>
    <row r="1534" spans="1:8" ht="7.5" customHeight="1"/>
    <row r="1535" spans="1:8" s="2" customFormat="1" ht="20.100000000000001" customHeight="1">
      <c r="A1535" s="45" t="s">
        <v>20</v>
      </c>
      <c r="B1535" s="46"/>
      <c r="C1535" s="46"/>
      <c r="D1535" s="46"/>
      <c r="E1535" s="46"/>
      <c r="F1535" s="47"/>
    </row>
    <row r="1536" spans="1:8" s="2" customFormat="1" ht="37.5" customHeight="1">
      <c r="A1536" s="48" t="s">
        <v>13</v>
      </c>
      <c r="B1536" s="49"/>
      <c r="C1536" s="50"/>
      <c r="D1536" s="7" t="s">
        <v>3</v>
      </c>
      <c r="E1536" s="7" t="s">
        <v>4</v>
      </c>
      <c r="F1536" s="7" t="s">
        <v>0</v>
      </c>
    </row>
    <row r="1537" spans="1:6" s="2" customFormat="1" ht="15" customHeight="1">
      <c r="A1537" s="69" t="s">
        <v>156</v>
      </c>
      <c r="B1537" s="70"/>
      <c r="C1537" s="71"/>
      <c r="D1537" s="10">
        <v>136.30000000000001</v>
      </c>
      <c r="E1537" s="10">
        <v>12.8</v>
      </c>
      <c r="F1537" s="1">
        <f>D1537*E1537</f>
        <v>1744.6400000000003</v>
      </c>
    </row>
    <row r="1538" spans="1:6" s="2" customFormat="1" ht="15" customHeight="1">
      <c r="A1538" s="66" t="s">
        <v>6</v>
      </c>
      <c r="B1538" s="67"/>
      <c r="C1538" s="67"/>
      <c r="D1538" s="67"/>
      <c r="E1538" s="68"/>
      <c r="F1538" s="11">
        <f>SUM(F1537:F1537)</f>
        <v>1744.6400000000003</v>
      </c>
    </row>
    <row r="1539" spans="1:6" ht="7.5" customHeight="1"/>
    <row r="1540" spans="1:6" s="2" customFormat="1" ht="20.100000000000001" customHeight="1">
      <c r="A1540" s="45" t="s">
        <v>23</v>
      </c>
      <c r="B1540" s="46"/>
      <c r="C1540" s="46"/>
      <c r="D1540" s="46"/>
      <c r="E1540" s="46"/>
      <c r="F1540" s="47"/>
    </row>
    <row r="1541" spans="1:6" s="2" customFormat="1" ht="39.950000000000003" customHeight="1">
      <c r="A1541" s="33" t="s">
        <v>13</v>
      </c>
      <c r="B1541" s="7" t="s">
        <v>3</v>
      </c>
      <c r="C1541" s="7" t="s">
        <v>4</v>
      </c>
      <c r="D1541" s="7" t="s">
        <v>0</v>
      </c>
      <c r="E1541" s="7" t="s">
        <v>1</v>
      </c>
      <c r="F1541" s="7" t="s">
        <v>2</v>
      </c>
    </row>
    <row r="1542" spans="1:6" s="2" customFormat="1" ht="15" customHeight="1">
      <c r="A1542" s="6" t="str">
        <f>A1537</f>
        <v>Estaca 0+03,70 A 7+00,00</v>
      </c>
      <c r="B1542" s="1">
        <f>D1537</f>
        <v>136.30000000000001</v>
      </c>
      <c r="C1542" s="1">
        <f>E1537</f>
        <v>12.8</v>
      </c>
      <c r="D1542" s="4">
        <f>C1542*B1542</f>
        <v>1744.6400000000003</v>
      </c>
      <c r="E1542" s="1">
        <v>0.5</v>
      </c>
      <c r="F1542" s="1">
        <f>D1542*E1542</f>
        <v>872.32000000000016</v>
      </c>
    </row>
    <row r="1543" spans="1:6" s="2" customFormat="1" ht="15" customHeight="1">
      <c r="A1543" s="66" t="s">
        <v>6</v>
      </c>
      <c r="B1543" s="67"/>
      <c r="C1543" s="67"/>
      <c r="D1543" s="67"/>
      <c r="E1543" s="68"/>
      <c r="F1543" s="11">
        <f>SUM(F1542:F1542)</f>
        <v>872.32000000000016</v>
      </c>
    </row>
    <row r="1544" spans="1:6" s="2" customFormat="1" ht="15" customHeight="1">
      <c r="A1544" s="66" t="s">
        <v>168</v>
      </c>
      <c r="B1544" s="67"/>
      <c r="C1544" s="67"/>
      <c r="D1544" s="67"/>
      <c r="E1544" s="68"/>
      <c r="F1544" s="11">
        <f>F1543*0.7</f>
        <v>610.62400000000002</v>
      </c>
    </row>
    <row r="1545" spans="1:6" s="2" customFormat="1" ht="15" customHeight="1">
      <c r="A1545" s="66" t="s">
        <v>169</v>
      </c>
      <c r="B1545" s="67"/>
      <c r="C1545" s="67"/>
      <c r="D1545" s="67"/>
      <c r="E1545" s="68"/>
      <c r="F1545" s="11">
        <f>F1543*0.3</f>
        <v>261.69600000000003</v>
      </c>
    </row>
    <row r="1546" spans="1:6" ht="7.5" customHeight="1"/>
    <row r="1547" spans="1:6" s="2" customFormat="1" ht="20.100000000000001" customHeight="1">
      <c r="A1547" s="45" t="s">
        <v>24</v>
      </c>
      <c r="B1547" s="46"/>
      <c r="C1547" s="46"/>
      <c r="D1547" s="46"/>
      <c r="E1547" s="46"/>
      <c r="F1547" s="47"/>
    </row>
    <row r="1548" spans="1:6" s="2" customFormat="1" ht="39.950000000000003" customHeight="1">
      <c r="A1548" s="33" t="s">
        <v>13</v>
      </c>
      <c r="B1548" s="7" t="s">
        <v>3</v>
      </c>
      <c r="C1548" s="7" t="s">
        <v>4</v>
      </c>
      <c r="D1548" s="7" t="s">
        <v>0</v>
      </c>
      <c r="E1548" s="7" t="s">
        <v>1</v>
      </c>
      <c r="F1548" s="7" t="s">
        <v>2</v>
      </c>
    </row>
    <row r="1549" spans="1:6" s="2" customFormat="1" ht="15" customHeight="1">
      <c r="A1549" s="6" t="str">
        <f>A1537</f>
        <v>Estaca 0+03,70 A 7+00,00</v>
      </c>
      <c r="B1549" s="1">
        <f>D1537</f>
        <v>136.30000000000001</v>
      </c>
      <c r="C1549" s="1">
        <f>E1537</f>
        <v>12.8</v>
      </c>
      <c r="D1549" s="4">
        <f>C1549*B1549</f>
        <v>1744.6400000000003</v>
      </c>
      <c r="E1549" s="1">
        <v>0.5</v>
      </c>
      <c r="F1549" s="1">
        <f>D1549*E1549</f>
        <v>872.32000000000016</v>
      </c>
    </row>
    <row r="1550" spans="1:6" s="2" customFormat="1" ht="15" customHeight="1">
      <c r="A1550" s="66" t="s">
        <v>6</v>
      </c>
      <c r="B1550" s="67"/>
      <c r="C1550" s="67"/>
      <c r="D1550" s="67"/>
      <c r="E1550" s="68"/>
      <c r="F1550" s="11">
        <f>SUM(F1549:F1549)</f>
        <v>872.32000000000016</v>
      </c>
    </row>
    <row r="1551" spans="1:6" s="2" customFormat="1" ht="15" customHeight="1">
      <c r="A1551" s="66" t="s">
        <v>168</v>
      </c>
      <c r="B1551" s="67"/>
      <c r="C1551" s="67"/>
      <c r="D1551" s="67"/>
      <c r="E1551" s="68"/>
      <c r="F1551" s="11">
        <f>F1550*0.7</f>
        <v>610.62400000000002</v>
      </c>
    </row>
    <row r="1552" spans="1:6" s="2" customFormat="1" ht="15" customHeight="1">
      <c r="A1552" s="66" t="s">
        <v>169</v>
      </c>
      <c r="B1552" s="67"/>
      <c r="C1552" s="67"/>
      <c r="D1552" s="67"/>
      <c r="E1552" s="68"/>
      <c r="F1552" s="11">
        <f>F1550*0.3</f>
        <v>261.69600000000003</v>
      </c>
    </row>
    <row r="1553" spans="1:6" ht="7.5" customHeight="1"/>
    <row r="1554" spans="1:6" s="2" customFormat="1" ht="20.100000000000001" customHeight="1">
      <c r="A1554" s="45" t="s">
        <v>25</v>
      </c>
      <c r="B1554" s="46"/>
      <c r="C1554" s="46"/>
      <c r="D1554" s="46"/>
      <c r="E1554" s="46"/>
      <c r="F1554" s="47"/>
    </row>
    <row r="1555" spans="1:6" s="2" customFormat="1" ht="39.950000000000003" customHeight="1">
      <c r="A1555" s="33" t="s">
        <v>13</v>
      </c>
      <c r="B1555" s="7" t="s">
        <v>3</v>
      </c>
      <c r="C1555" s="7" t="s">
        <v>4</v>
      </c>
      <c r="D1555" s="7" t="s">
        <v>0</v>
      </c>
      <c r="E1555" s="7" t="s">
        <v>1</v>
      </c>
      <c r="F1555" s="7" t="s">
        <v>2</v>
      </c>
    </row>
    <row r="1556" spans="1:6" s="2" customFormat="1" ht="15" customHeight="1">
      <c r="A1556" s="6" t="str">
        <f>A1537</f>
        <v>Estaca 0+03,70 A 7+00,00</v>
      </c>
      <c r="B1556" s="1">
        <f>D1537</f>
        <v>136.30000000000001</v>
      </c>
      <c r="C1556" s="1">
        <f>E1537</f>
        <v>12.8</v>
      </c>
      <c r="D1556" s="4">
        <f>C1556*B1556</f>
        <v>1744.6400000000003</v>
      </c>
      <c r="E1556" s="1">
        <v>0.3</v>
      </c>
      <c r="F1556" s="1">
        <f>D1556*E1556</f>
        <v>523.39200000000005</v>
      </c>
    </row>
    <row r="1557" spans="1:6" s="2" customFormat="1" ht="15" customHeight="1">
      <c r="A1557" s="66" t="s">
        <v>6</v>
      </c>
      <c r="B1557" s="67"/>
      <c r="C1557" s="67"/>
      <c r="D1557" s="67"/>
      <c r="E1557" s="68"/>
      <c r="F1557" s="11">
        <f>SUM(F1556:F1556)</f>
        <v>523.39200000000005</v>
      </c>
    </row>
    <row r="1558" spans="1:6" s="2" customFormat="1" ht="15" customHeight="1">
      <c r="A1558" s="66" t="s">
        <v>170</v>
      </c>
      <c r="B1558" s="67"/>
      <c r="C1558" s="67"/>
      <c r="D1558" s="67"/>
      <c r="E1558" s="68"/>
      <c r="F1558" s="11">
        <f>F1557*0.9</f>
        <v>471.05280000000005</v>
      </c>
    </row>
    <row r="1559" spans="1:6" s="2" customFormat="1" ht="15" customHeight="1">
      <c r="A1559" s="66" t="s">
        <v>171</v>
      </c>
      <c r="B1559" s="67"/>
      <c r="C1559" s="67"/>
      <c r="D1559" s="67"/>
      <c r="E1559" s="68"/>
      <c r="F1559" s="11">
        <f>F1557*0.1</f>
        <v>52.339200000000005</v>
      </c>
    </row>
    <row r="1560" spans="1:6" ht="7.5" customHeight="1"/>
    <row r="1561" spans="1:6" s="2" customFormat="1" ht="20.100000000000001" customHeight="1">
      <c r="A1561" s="45" t="s">
        <v>27</v>
      </c>
      <c r="B1561" s="46"/>
      <c r="C1561" s="46"/>
      <c r="D1561" s="46"/>
      <c r="E1561" s="46"/>
      <c r="F1561" s="47"/>
    </row>
    <row r="1562" spans="1:6" s="2" customFormat="1" ht="37.5" customHeight="1">
      <c r="A1562" s="48" t="s">
        <v>13</v>
      </c>
      <c r="B1562" s="49"/>
      <c r="C1562" s="50"/>
      <c r="D1562" s="7" t="s">
        <v>3</v>
      </c>
      <c r="E1562" s="7" t="s">
        <v>4</v>
      </c>
      <c r="F1562" s="7" t="s">
        <v>0</v>
      </c>
    </row>
    <row r="1563" spans="1:6" s="2" customFormat="1" ht="15" customHeight="1">
      <c r="A1563" s="69" t="str">
        <f>A1542</f>
        <v>Estaca 0+03,70 A 7+00,00</v>
      </c>
      <c r="B1563" s="70"/>
      <c r="C1563" s="71"/>
      <c r="D1563" s="1">
        <f>D1537</f>
        <v>136.30000000000001</v>
      </c>
      <c r="E1563" s="1">
        <f>E1537</f>
        <v>12.8</v>
      </c>
      <c r="F1563" s="1">
        <f>D1563*E1563</f>
        <v>1744.6400000000003</v>
      </c>
    </row>
    <row r="1564" spans="1:6" s="2" customFormat="1" ht="15" customHeight="1">
      <c r="A1564" s="66" t="s">
        <v>6</v>
      </c>
      <c r="B1564" s="67"/>
      <c r="C1564" s="67"/>
      <c r="D1564" s="67"/>
      <c r="E1564" s="68"/>
      <c r="F1564" s="11">
        <f>SUM(F1563:F1563)</f>
        <v>1744.6400000000003</v>
      </c>
    </row>
    <row r="1565" spans="1:6" ht="7.5" customHeight="1"/>
    <row r="1566" spans="1:6" s="2" customFormat="1" ht="20.100000000000001" customHeight="1">
      <c r="A1566" s="45" t="s">
        <v>26</v>
      </c>
      <c r="B1566" s="46"/>
      <c r="C1566" s="46"/>
      <c r="D1566" s="46"/>
      <c r="E1566" s="46"/>
      <c r="F1566" s="47"/>
    </row>
    <row r="1567" spans="1:6" s="2" customFormat="1" ht="39.950000000000003" customHeight="1">
      <c r="A1567" s="33" t="s">
        <v>13</v>
      </c>
      <c r="B1567" s="7" t="s">
        <v>3</v>
      </c>
      <c r="C1567" s="7" t="s">
        <v>4</v>
      </c>
      <c r="D1567" s="7" t="s">
        <v>0</v>
      </c>
      <c r="E1567" s="7" t="s">
        <v>1</v>
      </c>
      <c r="F1567" s="7" t="s">
        <v>2</v>
      </c>
    </row>
    <row r="1568" spans="1:6" s="2" customFormat="1" ht="15" customHeight="1">
      <c r="A1568" s="6" t="str">
        <f>A1537</f>
        <v>Estaca 0+03,70 A 7+00,00</v>
      </c>
      <c r="B1568" s="1">
        <f>D1537</f>
        <v>136.30000000000001</v>
      </c>
      <c r="C1568" s="1">
        <f>E1537</f>
        <v>12.8</v>
      </c>
      <c r="D1568" s="4">
        <f>C1568*B1568</f>
        <v>1744.6400000000003</v>
      </c>
      <c r="E1568" s="1">
        <v>0.15</v>
      </c>
      <c r="F1568" s="1">
        <f>D1568*E1568</f>
        <v>261.69600000000003</v>
      </c>
    </row>
    <row r="1569" spans="1:8" s="2" customFormat="1" ht="15" customHeight="1">
      <c r="A1569" s="66" t="s">
        <v>6</v>
      </c>
      <c r="B1569" s="67"/>
      <c r="C1569" s="67"/>
      <c r="D1569" s="67"/>
      <c r="E1569" s="68"/>
      <c r="F1569" s="11">
        <f>SUM(F1568:F1568)</f>
        <v>261.69600000000003</v>
      </c>
    </row>
    <row r="1570" spans="1:8" ht="7.5" customHeight="1"/>
    <row r="1571" spans="1:8" s="2" customFormat="1" ht="20.100000000000001" customHeight="1">
      <c r="A1571" s="45" t="s">
        <v>28</v>
      </c>
      <c r="B1571" s="46"/>
      <c r="C1571" s="46"/>
      <c r="D1571" s="46"/>
      <c r="E1571" s="46"/>
      <c r="F1571" s="47"/>
    </row>
    <row r="1572" spans="1:8" s="2" customFormat="1" ht="24.95" customHeight="1">
      <c r="A1572" s="48" t="s">
        <v>13</v>
      </c>
      <c r="B1572" s="50"/>
      <c r="C1572" s="7" t="s">
        <v>3</v>
      </c>
      <c r="D1572" s="7" t="s">
        <v>4</v>
      </c>
      <c r="E1572" s="7" t="s">
        <v>7</v>
      </c>
      <c r="F1572" s="7" t="s">
        <v>0</v>
      </c>
    </row>
    <row r="1573" spans="1:8" s="2" customFormat="1" ht="15" customHeight="1">
      <c r="A1573" s="58" t="str">
        <f>A1537</f>
        <v>Estaca 0+03,70 A 7+00,00</v>
      </c>
      <c r="B1573" s="60"/>
      <c r="C1573" s="1">
        <f>D1537</f>
        <v>136.30000000000001</v>
      </c>
      <c r="D1573" s="1">
        <f>E1537</f>
        <v>12.8</v>
      </c>
      <c r="E1573" s="15">
        <v>1</v>
      </c>
      <c r="F1573" s="4">
        <f>D1573*E1573*C1573</f>
        <v>1744.6400000000003</v>
      </c>
    </row>
    <row r="1574" spans="1:8" s="2" customFormat="1" ht="15" customHeight="1">
      <c r="A1574" s="66" t="s">
        <v>6</v>
      </c>
      <c r="B1574" s="67"/>
      <c r="C1574" s="67"/>
      <c r="D1574" s="67"/>
      <c r="E1574" s="68"/>
      <c r="F1574" s="11">
        <f>SUM(F1573:F1573)</f>
        <v>1744.6400000000003</v>
      </c>
    </row>
    <row r="1575" spans="1:8" ht="7.5" customHeight="1"/>
    <row r="1576" spans="1:8" s="2" customFormat="1" ht="20.100000000000001" customHeight="1">
      <c r="A1576" s="45" t="s">
        <v>29</v>
      </c>
      <c r="B1576" s="46"/>
      <c r="C1576" s="46"/>
      <c r="D1576" s="46"/>
      <c r="E1576" s="46"/>
      <c r="F1576" s="47"/>
    </row>
    <row r="1577" spans="1:8" s="2" customFormat="1" ht="24.95" customHeight="1">
      <c r="A1577" s="48" t="s">
        <v>13</v>
      </c>
      <c r="B1577" s="50"/>
      <c r="C1577" s="7" t="s">
        <v>3</v>
      </c>
      <c r="D1577" s="7" t="s">
        <v>4</v>
      </c>
      <c r="E1577" s="7" t="s">
        <v>7</v>
      </c>
      <c r="F1577" s="7" t="s">
        <v>0</v>
      </c>
    </row>
    <row r="1578" spans="1:8" s="2" customFormat="1" ht="15" customHeight="1">
      <c r="A1578" s="58" t="str">
        <f>A1573</f>
        <v>Estaca 0+03,70 A 7+00,00</v>
      </c>
      <c r="B1578" s="60"/>
      <c r="C1578" s="1">
        <f>D1537</f>
        <v>136.30000000000001</v>
      </c>
      <c r="D1578" s="1">
        <v>11.8</v>
      </c>
      <c r="E1578" s="15">
        <v>3</v>
      </c>
      <c r="F1578" s="4">
        <f>D1578*E1578*C1578</f>
        <v>4825.0200000000013</v>
      </c>
    </row>
    <row r="1579" spans="1:8" s="2" customFormat="1" ht="15" customHeight="1">
      <c r="A1579" s="66" t="s">
        <v>6</v>
      </c>
      <c r="B1579" s="67"/>
      <c r="C1579" s="67"/>
      <c r="D1579" s="67"/>
      <c r="E1579" s="68"/>
      <c r="F1579" s="11">
        <f>SUM(F1578:F1578)</f>
        <v>4825.0200000000013</v>
      </c>
    </row>
    <row r="1580" spans="1:8" s="2" customFormat="1" ht="7.5" customHeight="1">
      <c r="A1580" s="57"/>
      <c r="B1580" s="57"/>
      <c r="C1580" s="57"/>
      <c r="D1580" s="57"/>
      <c r="E1580" s="57"/>
      <c r="F1580" s="57"/>
    </row>
    <row r="1581" spans="1:8" s="2" customFormat="1" ht="20.100000000000001" customHeight="1">
      <c r="A1581" s="45" t="s">
        <v>189</v>
      </c>
      <c r="B1581" s="46"/>
      <c r="C1581" s="46"/>
      <c r="D1581" s="46"/>
      <c r="E1581" s="46"/>
      <c r="F1581" s="47"/>
    </row>
    <row r="1582" spans="1:8" s="2" customFormat="1" ht="39.950000000000003" customHeight="1">
      <c r="A1582" s="48" t="s">
        <v>13</v>
      </c>
      <c r="B1582" s="49"/>
      <c r="C1582" s="50"/>
      <c r="D1582" s="7" t="s">
        <v>3</v>
      </c>
      <c r="E1582" s="7" t="s">
        <v>4</v>
      </c>
      <c r="F1582" s="7" t="s">
        <v>0</v>
      </c>
    </row>
    <row r="1583" spans="1:8" s="2" customFormat="1" ht="15" customHeight="1">
      <c r="A1583" s="58" t="str">
        <f>A1578</f>
        <v>Estaca 0+03,70 A 7+00,00</v>
      </c>
      <c r="B1583" s="59"/>
      <c r="C1583" s="60"/>
      <c r="D1583" s="1">
        <f>C1578</f>
        <v>136.30000000000001</v>
      </c>
      <c r="E1583" s="1">
        <f>D1578</f>
        <v>11.8</v>
      </c>
      <c r="F1583" s="1">
        <f>E1583*D1583</f>
        <v>1608.3400000000001</v>
      </c>
    </row>
    <row r="1584" spans="1:8" s="2" customFormat="1" ht="15" customHeight="1">
      <c r="A1584" s="54" t="s">
        <v>6</v>
      </c>
      <c r="B1584" s="55"/>
      <c r="C1584" s="55"/>
      <c r="D1584" s="55"/>
      <c r="E1584" s="56"/>
      <c r="F1584" s="5">
        <f>SUM(F1583:F1583)</f>
        <v>1608.3400000000001</v>
      </c>
      <c r="G1584" s="8"/>
      <c r="H1584" s="3"/>
    </row>
    <row r="1585" spans="1:8" s="2" customFormat="1" ht="7.5" customHeight="1">
      <c r="A1585" s="57"/>
      <c r="B1585" s="57"/>
      <c r="C1585" s="57"/>
      <c r="D1585" s="57"/>
      <c r="E1585" s="57"/>
      <c r="F1585" s="57"/>
    </row>
    <row r="1586" spans="1:8" s="2" customFormat="1" ht="20.100000000000001" customHeight="1">
      <c r="A1586" s="45" t="s">
        <v>15</v>
      </c>
      <c r="B1586" s="46"/>
      <c r="C1586" s="46"/>
      <c r="D1586" s="46"/>
      <c r="E1586" s="46"/>
      <c r="F1586" s="47"/>
    </row>
    <row r="1587" spans="1:8" s="2" customFormat="1" ht="39.950000000000003" customHeight="1">
      <c r="A1587" s="33" t="s">
        <v>13</v>
      </c>
      <c r="B1587" s="7" t="s">
        <v>3</v>
      </c>
      <c r="C1587" s="7" t="s">
        <v>4</v>
      </c>
      <c r="D1587" s="7" t="s">
        <v>0</v>
      </c>
      <c r="E1587" s="7" t="s">
        <v>1</v>
      </c>
      <c r="F1587" s="7" t="s">
        <v>2</v>
      </c>
    </row>
    <row r="1588" spans="1:8" s="2" customFormat="1" ht="15" customHeight="1">
      <c r="A1588" s="6" t="str">
        <f>A1578</f>
        <v>Estaca 0+03,70 A 7+00,00</v>
      </c>
      <c r="B1588" s="1">
        <f>C1578</f>
        <v>136.30000000000001</v>
      </c>
      <c r="C1588" s="1">
        <f>D1578</f>
        <v>11.8</v>
      </c>
      <c r="D1588" s="1">
        <f>C1588*B1588</f>
        <v>1608.3400000000001</v>
      </c>
      <c r="E1588" s="1">
        <v>0.04</v>
      </c>
      <c r="F1588" s="1">
        <f>E1588*D1588</f>
        <v>64.333600000000004</v>
      </c>
    </row>
    <row r="1589" spans="1:8" s="2" customFormat="1" ht="15" customHeight="1">
      <c r="A1589" s="54" t="s">
        <v>6</v>
      </c>
      <c r="B1589" s="55"/>
      <c r="C1589" s="55"/>
      <c r="D1589" s="5">
        <f>SUM(D1588:D1588)</f>
        <v>1608.3400000000001</v>
      </c>
      <c r="E1589" s="23"/>
      <c r="F1589" s="5">
        <f>SUM(F1588:F1588)</f>
        <v>64.333600000000004</v>
      </c>
      <c r="G1589" s="8"/>
      <c r="H1589" s="3"/>
    </row>
    <row r="1590" spans="1:8" s="2" customFormat="1" ht="7.5" customHeight="1">
      <c r="A1590" s="57"/>
      <c r="B1590" s="57"/>
      <c r="C1590" s="57"/>
      <c r="D1590" s="57"/>
      <c r="E1590" s="57"/>
      <c r="F1590" s="57"/>
    </row>
    <row r="1591" spans="1:8" s="2" customFormat="1" ht="20.100000000000001" customHeight="1">
      <c r="A1591" s="45" t="s">
        <v>5</v>
      </c>
      <c r="B1591" s="46"/>
      <c r="C1591" s="46"/>
      <c r="D1591" s="46"/>
      <c r="E1591" s="46"/>
      <c r="F1591" s="47"/>
    </row>
    <row r="1592" spans="1:8" s="2" customFormat="1" ht="39.950000000000003" customHeight="1">
      <c r="A1592" s="33" t="s">
        <v>13</v>
      </c>
      <c r="B1592" s="7" t="s">
        <v>3</v>
      </c>
      <c r="C1592" s="7" t="s">
        <v>4</v>
      </c>
      <c r="D1592" s="7" t="s">
        <v>0</v>
      </c>
      <c r="E1592" s="7" t="s">
        <v>1</v>
      </c>
      <c r="F1592" s="7" t="s">
        <v>2</v>
      </c>
    </row>
    <row r="1593" spans="1:8" s="2" customFormat="1" ht="15" customHeight="1">
      <c r="A1593" s="6" t="str">
        <f>A1588</f>
        <v>Estaca 0+03,70 A 7+00,00</v>
      </c>
      <c r="B1593" s="12">
        <f>B1588</f>
        <v>136.30000000000001</v>
      </c>
      <c r="C1593" s="1">
        <f>C1588</f>
        <v>11.8</v>
      </c>
      <c r="D1593" s="1">
        <f>C1593*B1593</f>
        <v>1608.3400000000001</v>
      </c>
      <c r="E1593" s="1">
        <v>0.05</v>
      </c>
      <c r="F1593" s="1">
        <f>E1593*D1593</f>
        <v>80.417000000000016</v>
      </c>
    </row>
    <row r="1594" spans="1:8" s="2" customFormat="1" ht="15" customHeight="1">
      <c r="A1594" s="54" t="s">
        <v>6</v>
      </c>
      <c r="B1594" s="55"/>
      <c r="C1594" s="55"/>
      <c r="D1594" s="5">
        <f>SUM(D1593:D1593)</f>
        <v>1608.3400000000001</v>
      </c>
      <c r="E1594" s="23"/>
      <c r="F1594" s="5">
        <f>SUM(F1593:F1593)</f>
        <v>80.417000000000016</v>
      </c>
      <c r="G1594" s="8"/>
      <c r="H1594" s="3"/>
    </row>
    <row r="1595" spans="1:8" s="2" customFormat="1" ht="7.5" customHeight="1">
      <c r="A1595" s="57"/>
      <c r="B1595" s="57"/>
      <c r="C1595" s="57"/>
      <c r="D1595" s="57"/>
      <c r="E1595" s="57"/>
      <c r="F1595" s="57"/>
    </row>
    <row r="1596" spans="1:8" s="2" customFormat="1" ht="20.100000000000001" customHeight="1">
      <c r="A1596" s="45" t="s">
        <v>30</v>
      </c>
      <c r="B1596" s="46"/>
      <c r="C1596" s="46"/>
      <c r="D1596" s="46"/>
      <c r="E1596" s="46"/>
      <c r="F1596" s="47"/>
    </row>
    <row r="1597" spans="1:8" s="2" customFormat="1" ht="24.95" customHeight="1">
      <c r="A1597" s="48" t="s">
        <v>13</v>
      </c>
      <c r="B1597" s="49"/>
      <c r="C1597" s="49"/>
      <c r="D1597" s="49"/>
      <c r="E1597" s="50"/>
      <c r="F1597" s="7" t="s">
        <v>10</v>
      </c>
    </row>
    <row r="1598" spans="1:8" s="2" customFormat="1" ht="15" customHeight="1">
      <c r="A1598" s="58" t="s">
        <v>158</v>
      </c>
      <c r="B1598" s="59"/>
      <c r="C1598" s="59"/>
      <c r="D1598" s="59"/>
      <c r="E1598" s="60"/>
      <c r="F1598" s="13">
        <v>260</v>
      </c>
    </row>
    <row r="1599" spans="1:8" s="2" customFormat="1" ht="15" customHeight="1">
      <c r="A1599" s="63" t="s">
        <v>9</v>
      </c>
      <c r="B1599" s="64"/>
      <c r="C1599" s="64"/>
      <c r="D1599" s="64"/>
      <c r="E1599" s="65"/>
      <c r="F1599" s="5">
        <f>F1598</f>
        <v>260</v>
      </c>
      <c r="G1599" s="9"/>
    </row>
    <row r="1600" spans="1:8" s="2" customFormat="1" ht="15" customHeight="1">
      <c r="A1600" s="63" t="s">
        <v>11</v>
      </c>
      <c r="B1600" s="64"/>
      <c r="C1600" s="64"/>
      <c r="D1600" s="64"/>
      <c r="E1600" s="65"/>
      <c r="F1600" s="5">
        <f>SUM(F1599:F1599)/2</f>
        <v>130</v>
      </c>
      <c r="G1600" s="9"/>
    </row>
    <row r="1601" spans="1:7" s="2" customFormat="1" ht="15" customHeight="1">
      <c r="A1601" s="63" t="s">
        <v>12</v>
      </c>
      <c r="B1601" s="64"/>
      <c r="C1601" s="64"/>
      <c r="D1601" s="64"/>
      <c r="E1601" s="65"/>
      <c r="F1601" s="5">
        <f>SUM(F1600:F1600)</f>
        <v>130</v>
      </c>
      <c r="G1601" s="9"/>
    </row>
    <row r="1602" spans="1:7" ht="7.5" customHeight="1">
      <c r="A1602" s="57"/>
      <c r="B1602" s="57"/>
      <c r="C1602" s="57"/>
      <c r="D1602" s="57"/>
      <c r="E1602" s="57"/>
      <c r="F1602" s="57"/>
    </row>
    <row r="1603" spans="1:7" s="9" customFormat="1" ht="17.100000000000001" customHeight="1">
      <c r="A1603" s="61" t="s">
        <v>162</v>
      </c>
      <c r="B1603" s="61"/>
      <c r="C1603" s="61"/>
      <c r="D1603" s="61"/>
      <c r="E1603" s="61"/>
      <c r="F1603" s="62"/>
    </row>
    <row r="1604" spans="1:7" ht="7.5" customHeight="1"/>
    <row r="1605" spans="1:7" s="2" customFormat="1" ht="20.100000000000001" customHeight="1">
      <c r="A1605" s="45" t="s">
        <v>20</v>
      </c>
      <c r="B1605" s="46"/>
      <c r="C1605" s="46"/>
      <c r="D1605" s="46"/>
      <c r="E1605" s="46"/>
      <c r="F1605" s="47"/>
    </row>
    <row r="1606" spans="1:7" s="2" customFormat="1" ht="37.5" customHeight="1">
      <c r="A1606" s="48" t="s">
        <v>13</v>
      </c>
      <c r="B1606" s="49"/>
      <c r="C1606" s="50"/>
      <c r="D1606" s="7" t="s">
        <v>3</v>
      </c>
      <c r="E1606" s="7" t="s">
        <v>4</v>
      </c>
      <c r="F1606" s="7" t="s">
        <v>0</v>
      </c>
    </row>
    <row r="1607" spans="1:7" s="2" customFormat="1" ht="15" customHeight="1">
      <c r="A1607" s="69" t="s">
        <v>163</v>
      </c>
      <c r="B1607" s="70"/>
      <c r="C1607" s="71"/>
      <c r="D1607" s="10">
        <v>686</v>
      </c>
      <c r="E1607" s="10">
        <v>17.149999999999999</v>
      </c>
      <c r="F1607" s="1">
        <f>D1607*E1607</f>
        <v>11764.9</v>
      </c>
    </row>
    <row r="1608" spans="1:7" s="2" customFormat="1" ht="15" customHeight="1">
      <c r="A1608" s="69" t="s">
        <v>164</v>
      </c>
      <c r="B1608" s="70"/>
      <c r="C1608" s="71"/>
      <c r="D1608" s="10"/>
      <c r="E1608" s="10"/>
      <c r="F1608" s="1">
        <v>1603</v>
      </c>
    </row>
    <row r="1609" spans="1:7" s="2" customFormat="1" ht="15" customHeight="1">
      <c r="A1609" s="66" t="s">
        <v>6</v>
      </c>
      <c r="B1609" s="67"/>
      <c r="C1609" s="67"/>
      <c r="D1609" s="67"/>
      <c r="E1609" s="68"/>
      <c r="F1609" s="11">
        <f>SUM(F1607:F1608)</f>
        <v>13367.9</v>
      </c>
    </row>
    <row r="1610" spans="1:7" ht="7.5" customHeight="1"/>
    <row r="1611" spans="1:7" s="2" customFormat="1" ht="20.100000000000001" customHeight="1">
      <c r="A1611" s="45" t="s">
        <v>23</v>
      </c>
      <c r="B1611" s="46"/>
      <c r="C1611" s="46"/>
      <c r="D1611" s="46"/>
      <c r="E1611" s="46"/>
      <c r="F1611" s="47"/>
    </row>
    <row r="1612" spans="1:7" s="2" customFormat="1" ht="39.950000000000003" customHeight="1">
      <c r="A1612" s="33" t="s">
        <v>13</v>
      </c>
      <c r="B1612" s="7" t="s">
        <v>3</v>
      </c>
      <c r="C1612" s="7" t="s">
        <v>4</v>
      </c>
      <c r="D1612" s="7" t="s">
        <v>0</v>
      </c>
      <c r="E1612" s="7" t="s">
        <v>1</v>
      </c>
      <c r="F1612" s="7" t="s">
        <v>2</v>
      </c>
    </row>
    <row r="1613" spans="1:7" s="2" customFormat="1" ht="15" customHeight="1">
      <c r="A1613" s="6" t="str">
        <f>A1607</f>
        <v>Estaca 1+00,00 A 35+06,00</v>
      </c>
      <c r="B1613" s="1">
        <f>D1607</f>
        <v>686</v>
      </c>
      <c r="C1613" s="1">
        <f>E1607</f>
        <v>17.149999999999999</v>
      </c>
      <c r="D1613" s="4">
        <f>C1613*B1613</f>
        <v>11764.9</v>
      </c>
      <c r="E1613" s="1">
        <v>0.5</v>
      </c>
      <c r="F1613" s="1">
        <f>D1613*E1613</f>
        <v>5882.45</v>
      </c>
    </row>
    <row r="1614" spans="1:7" s="2" customFormat="1" ht="15" customHeight="1">
      <c r="A1614" s="32" t="s">
        <v>164</v>
      </c>
      <c r="B1614" s="1"/>
      <c r="C1614" s="1"/>
      <c r="D1614" s="34">
        <f>F1608</f>
        <v>1603</v>
      </c>
      <c r="E1614" s="1">
        <v>0.5</v>
      </c>
      <c r="F1614" s="1">
        <f>D1614*E1614</f>
        <v>801.5</v>
      </c>
    </row>
    <row r="1615" spans="1:7" s="2" customFormat="1" ht="15" customHeight="1">
      <c r="A1615" s="66" t="s">
        <v>6</v>
      </c>
      <c r="B1615" s="67"/>
      <c r="C1615" s="67"/>
      <c r="D1615" s="67"/>
      <c r="E1615" s="68"/>
      <c r="F1615" s="11">
        <f>SUM(F1613:F1614)</f>
        <v>6683.95</v>
      </c>
    </row>
    <row r="1616" spans="1:7" s="2" customFormat="1" ht="15" customHeight="1">
      <c r="A1616" s="66" t="s">
        <v>168</v>
      </c>
      <c r="B1616" s="67"/>
      <c r="C1616" s="67"/>
      <c r="D1616" s="67"/>
      <c r="E1616" s="68"/>
      <c r="F1616" s="11">
        <f>F1615*0.7</f>
        <v>4678.7649999999994</v>
      </c>
    </row>
    <row r="1617" spans="1:6" s="2" customFormat="1" ht="15" customHeight="1">
      <c r="A1617" s="66" t="s">
        <v>169</v>
      </c>
      <c r="B1617" s="67"/>
      <c r="C1617" s="67"/>
      <c r="D1617" s="67"/>
      <c r="E1617" s="68"/>
      <c r="F1617" s="11">
        <f>F1615*0.3</f>
        <v>2005.1849999999999</v>
      </c>
    </row>
    <row r="1618" spans="1:6" ht="7.5" customHeight="1"/>
    <row r="1619" spans="1:6" s="2" customFormat="1" ht="20.100000000000001" customHeight="1">
      <c r="A1619" s="45" t="s">
        <v>24</v>
      </c>
      <c r="B1619" s="46"/>
      <c r="C1619" s="46"/>
      <c r="D1619" s="46"/>
      <c r="E1619" s="46"/>
      <c r="F1619" s="47"/>
    </row>
    <row r="1620" spans="1:6" s="2" customFormat="1" ht="39.950000000000003" customHeight="1">
      <c r="A1620" s="33" t="s">
        <v>13</v>
      </c>
      <c r="B1620" s="7" t="s">
        <v>3</v>
      </c>
      <c r="C1620" s="7" t="s">
        <v>4</v>
      </c>
      <c r="D1620" s="7" t="s">
        <v>0</v>
      </c>
      <c r="E1620" s="7" t="s">
        <v>1</v>
      </c>
      <c r="F1620" s="7" t="s">
        <v>2</v>
      </c>
    </row>
    <row r="1621" spans="1:6" s="2" customFormat="1" ht="15" customHeight="1">
      <c r="A1621" s="6" t="str">
        <f>A1607</f>
        <v>Estaca 1+00,00 A 35+06,00</v>
      </c>
      <c r="B1621" s="1">
        <f>D1607</f>
        <v>686</v>
      </c>
      <c r="C1621" s="1">
        <f>E1607</f>
        <v>17.149999999999999</v>
      </c>
      <c r="D1621" s="4">
        <f>C1621*B1621</f>
        <v>11764.9</v>
      </c>
      <c r="E1621" s="1">
        <v>0.5</v>
      </c>
      <c r="F1621" s="1">
        <f>D1621*E1621</f>
        <v>5882.45</v>
      </c>
    </row>
    <row r="1622" spans="1:6" s="2" customFormat="1" ht="15" customHeight="1">
      <c r="A1622" s="6" t="str">
        <f>A1608</f>
        <v>Rotatoria</v>
      </c>
      <c r="B1622" s="1"/>
      <c r="C1622" s="1"/>
      <c r="D1622" s="4">
        <f>D1614</f>
        <v>1603</v>
      </c>
      <c r="E1622" s="1">
        <v>0.5</v>
      </c>
      <c r="F1622" s="1">
        <f>D1622*E1622</f>
        <v>801.5</v>
      </c>
    </row>
    <row r="1623" spans="1:6" s="2" customFormat="1" ht="15" customHeight="1">
      <c r="A1623" s="66" t="s">
        <v>6</v>
      </c>
      <c r="B1623" s="67"/>
      <c r="C1623" s="67"/>
      <c r="D1623" s="67"/>
      <c r="E1623" s="68"/>
      <c r="F1623" s="11">
        <f>SUM(F1621:F1622)</f>
        <v>6683.95</v>
      </c>
    </row>
    <row r="1624" spans="1:6" s="2" customFormat="1" ht="15" customHeight="1">
      <c r="A1624" s="66" t="s">
        <v>168</v>
      </c>
      <c r="B1624" s="67"/>
      <c r="C1624" s="67"/>
      <c r="D1624" s="67"/>
      <c r="E1624" s="68"/>
      <c r="F1624" s="11">
        <f>F1623*0.7</f>
        <v>4678.7649999999994</v>
      </c>
    </row>
    <row r="1625" spans="1:6" s="2" customFormat="1" ht="15" customHeight="1">
      <c r="A1625" s="66" t="s">
        <v>169</v>
      </c>
      <c r="B1625" s="67"/>
      <c r="C1625" s="67"/>
      <c r="D1625" s="67"/>
      <c r="E1625" s="68"/>
      <c r="F1625" s="11">
        <f>F1623*0.3</f>
        <v>2005.1849999999999</v>
      </c>
    </row>
    <row r="1626" spans="1:6" ht="7.5" customHeight="1"/>
    <row r="1627" spans="1:6" s="2" customFormat="1" ht="20.100000000000001" customHeight="1">
      <c r="A1627" s="45" t="s">
        <v>25</v>
      </c>
      <c r="B1627" s="46"/>
      <c r="C1627" s="46"/>
      <c r="D1627" s="46"/>
      <c r="E1627" s="46"/>
      <c r="F1627" s="47"/>
    </row>
    <row r="1628" spans="1:6" s="2" customFormat="1" ht="39.950000000000003" customHeight="1">
      <c r="A1628" s="33" t="s">
        <v>13</v>
      </c>
      <c r="B1628" s="7" t="s">
        <v>3</v>
      </c>
      <c r="C1628" s="7" t="s">
        <v>4</v>
      </c>
      <c r="D1628" s="7" t="s">
        <v>0</v>
      </c>
      <c r="E1628" s="7" t="s">
        <v>1</v>
      </c>
      <c r="F1628" s="7" t="s">
        <v>2</v>
      </c>
    </row>
    <row r="1629" spans="1:6" s="2" customFormat="1" ht="15" customHeight="1">
      <c r="A1629" s="6" t="str">
        <f>A1607</f>
        <v>Estaca 1+00,00 A 35+06,00</v>
      </c>
      <c r="B1629" s="1">
        <f>D1607</f>
        <v>686</v>
      </c>
      <c r="C1629" s="1">
        <f>E1607</f>
        <v>17.149999999999999</v>
      </c>
      <c r="D1629" s="4">
        <f>C1629*B1629</f>
        <v>11764.9</v>
      </c>
      <c r="E1629" s="1">
        <v>0.3</v>
      </c>
      <c r="F1629" s="1">
        <f>D1629*E1629</f>
        <v>3529.47</v>
      </c>
    </row>
    <row r="1630" spans="1:6" s="2" customFormat="1" ht="15" customHeight="1">
      <c r="A1630" s="6" t="str">
        <f>A1608</f>
        <v>Rotatoria</v>
      </c>
      <c r="B1630" s="1"/>
      <c r="C1630" s="1"/>
      <c r="D1630" s="4">
        <f>D1622</f>
        <v>1603</v>
      </c>
      <c r="E1630" s="1">
        <v>0.3</v>
      </c>
      <c r="F1630" s="1">
        <f>D1630*E1630</f>
        <v>480.9</v>
      </c>
    </row>
    <row r="1631" spans="1:6" s="2" customFormat="1" ht="15" customHeight="1">
      <c r="A1631" s="66" t="s">
        <v>6</v>
      </c>
      <c r="B1631" s="67"/>
      <c r="C1631" s="67"/>
      <c r="D1631" s="67"/>
      <c r="E1631" s="68"/>
      <c r="F1631" s="11">
        <f>SUM(F1629:F1630)</f>
        <v>4010.37</v>
      </c>
    </row>
    <row r="1632" spans="1:6" s="2" customFormat="1" ht="15" customHeight="1">
      <c r="A1632" s="66" t="s">
        <v>170</v>
      </c>
      <c r="B1632" s="67"/>
      <c r="C1632" s="67"/>
      <c r="D1632" s="67"/>
      <c r="E1632" s="68"/>
      <c r="F1632" s="11">
        <f>F1631*0.9</f>
        <v>3609.3330000000001</v>
      </c>
    </row>
    <row r="1633" spans="1:6" s="2" customFormat="1" ht="15" customHeight="1">
      <c r="A1633" s="66" t="s">
        <v>171</v>
      </c>
      <c r="B1633" s="67"/>
      <c r="C1633" s="67"/>
      <c r="D1633" s="67"/>
      <c r="E1633" s="68"/>
      <c r="F1633" s="11">
        <f>F1631*0.1</f>
        <v>401.03700000000003</v>
      </c>
    </row>
    <row r="1634" spans="1:6" ht="7.5" customHeight="1"/>
    <row r="1635" spans="1:6" s="2" customFormat="1" ht="20.100000000000001" customHeight="1">
      <c r="A1635" s="45" t="s">
        <v>27</v>
      </c>
      <c r="B1635" s="46"/>
      <c r="C1635" s="46"/>
      <c r="D1635" s="46"/>
      <c r="E1635" s="46"/>
      <c r="F1635" s="47"/>
    </row>
    <row r="1636" spans="1:6" s="2" customFormat="1" ht="37.5" customHeight="1">
      <c r="A1636" s="48" t="s">
        <v>13</v>
      </c>
      <c r="B1636" s="49"/>
      <c r="C1636" s="50"/>
      <c r="D1636" s="7" t="s">
        <v>3</v>
      </c>
      <c r="E1636" s="7" t="s">
        <v>4</v>
      </c>
      <c r="F1636" s="7" t="s">
        <v>0</v>
      </c>
    </row>
    <row r="1637" spans="1:6" s="2" customFormat="1" ht="15" customHeight="1">
      <c r="A1637" s="69" t="str">
        <f>A1613</f>
        <v>Estaca 1+00,00 A 35+06,00</v>
      </c>
      <c r="B1637" s="70"/>
      <c r="C1637" s="71"/>
      <c r="D1637" s="1">
        <f>D1607</f>
        <v>686</v>
      </c>
      <c r="E1637" s="1">
        <f>E1607</f>
        <v>17.149999999999999</v>
      </c>
      <c r="F1637" s="1">
        <f>D1637*E1637</f>
        <v>11764.9</v>
      </c>
    </row>
    <row r="1638" spans="1:6" s="2" customFormat="1" ht="15" customHeight="1">
      <c r="A1638" s="69" t="str">
        <f>A1614</f>
        <v>Rotatoria</v>
      </c>
      <c r="B1638" s="70"/>
      <c r="C1638" s="71"/>
      <c r="D1638" s="4"/>
      <c r="E1638" s="1"/>
      <c r="F1638" s="1">
        <f>D1630</f>
        <v>1603</v>
      </c>
    </row>
    <row r="1639" spans="1:6" s="2" customFormat="1" ht="15" customHeight="1">
      <c r="A1639" s="66" t="s">
        <v>6</v>
      </c>
      <c r="B1639" s="67"/>
      <c r="C1639" s="67"/>
      <c r="D1639" s="67"/>
      <c r="E1639" s="68"/>
      <c r="F1639" s="11">
        <f>SUM(F1637:F1638)</f>
        <v>13367.9</v>
      </c>
    </row>
    <row r="1640" spans="1:6" ht="7.5" customHeight="1"/>
    <row r="1641" spans="1:6" s="2" customFormat="1" ht="20.100000000000001" customHeight="1">
      <c r="A1641" s="45" t="s">
        <v>26</v>
      </c>
      <c r="B1641" s="46"/>
      <c r="C1641" s="46"/>
      <c r="D1641" s="46"/>
      <c r="E1641" s="46"/>
      <c r="F1641" s="47"/>
    </row>
    <row r="1642" spans="1:6" s="2" customFormat="1" ht="39.950000000000003" customHeight="1">
      <c r="A1642" s="33" t="s">
        <v>13</v>
      </c>
      <c r="B1642" s="7" t="s">
        <v>3</v>
      </c>
      <c r="C1642" s="7" t="s">
        <v>4</v>
      </c>
      <c r="D1642" s="7" t="s">
        <v>0</v>
      </c>
      <c r="E1642" s="7" t="s">
        <v>1</v>
      </c>
      <c r="F1642" s="7" t="s">
        <v>2</v>
      </c>
    </row>
    <row r="1643" spans="1:6" s="2" customFormat="1" ht="15" customHeight="1">
      <c r="A1643" s="6" t="str">
        <f>A1607</f>
        <v>Estaca 1+00,00 A 35+06,00</v>
      </c>
      <c r="B1643" s="1">
        <f>D1607</f>
        <v>686</v>
      </c>
      <c r="C1643" s="1">
        <f>E1607</f>
        <v>17.149999999999999</v>
      </c>
      <c r="D1643" s="4">
        <f>C1643*B1643</f>
        <v>11764.9</v>
      </c>
      <c r="E1643" s="1">
        <v>0.15</v>
      </c>
      <c r="F1643" s="1">
        <f>D1643*E1643</f>
        <v>1764.7349999999999</v>
      </c>
    </row>
    <row r="1644" spans="1:6" s="2" customFormat="1" ht="15" customHeight="1">
      <c r="A1644" s="6" t="str">
        <f>A1622</f>
        <v>Rotatoria</v>
      </c>
      <c r="B1644" s="1"/>
      <c r="C1644" s="1"/>
      <c r="D1644" s="4">
        <f>D1630</f>
        <v>1603</v>
      </c>
      <c r="E1644" s="1">
        <f>E1643</f>
        <v>0.15</v>
      </c>
      <c r="F1644" s="1">
        <f>D1644*E1644</f>
        <v>240.45</v>
      </c>
    </row>
    <row r="1645" spans="1:6" s="2" customFormat="1" ht="15" customHeight="1">
      <c r="A1645" s="66" t="s">
        <v>6</v>
      </c>
      <c r="B1645" s="67"/>
      <c r="C1645" s="67"/>
      <c r="D1645" s="67"/>
      <c r="E1645" s="68"/>
      <c r="F1645" s="11">
        <f>SUM(F1643:F1644)</f>
        <v>2005.1849999999999</v>
      </c>
    </row>
    <row r="1646" spans="1:6" ht="7.5" customHeight="1"/>
    <row r="1647" spans="1:6" s="2" customFormat="1" ht="20.100000000000001" customHeight="1">
      <c r="A1647" s="45" t="s">
        <v>28</v>
      </c>
      <c r="B1647" s="46"/>
      <c r="C1647" s="46"/>
      <c r="D1647" s="46"/>
      <c r="E1647" s="46"/>
      <c r="F1647" s="47"/>
    </row>
    <row r="1648" spans="1:6" s="2" customFormat="1" ht="24.95" customHeight="1">
      <c r="A1648" s="48" t="s">
        <v>13</v>
      </c>
      <c r="B1648" s="50"/>
      <c r="C1648" s="7" t="s">
        <v>3</v>
      </c>
      <c r="D1648" s="7" t="s">
        <v>4</v>
      </c>
      <c r="E1648" s="7" t="s">
        <v>7</v>
      </c>
      <c r="F1648" s="7" t="s">
        <v>0</v>
      </c>
    </row>
    <row r="1649" spans="1:8" s="2" customFormat="1" ht="15" customHeight="1">
      <c r="A1649" s="58" t="str">
        <f>A1607</f>
        <v>Estaca 1+00,00 A 35+06,00</v>
      </c>
      <c r="B1649" s="60"/>
      <c r="C1649" s="1">
        <f>D1607</f>
        <v>686</v>
      </c>
      <c r="D1649" s="1">
        <f>E1607</f>
        <v>17.149999999999999</v>
      </c>
      <c r="E1649" s="15">
        <v>1</v>
      </c>
      <c r="F1649" s="4">
        <f>D1649*E1649*C1649</f>
        <v>11764.9</v>
      </c>
    </row>
    <row r="1650" spans="1:8" s="2" customFormat="1" ht="15" customHeight="1">
      <c r="A1650" s="58" t="str">
        <f>A1630</f>
        <v>Rotatoria</v>
      </c>
      <c r="B1650" s="60"/>
      <c r="C1650" s="1"/>
      <c r="D1650" s="4"/>
      <c r="E1650" s="15">
        <v>1</v>
      </c>
      <c r="F1650" s="1">
        <f>D1644</f>
        <v>1603</v>
      </c>
    </row>
    <row r="1651" spans="1:8" s="2" customFormat="1" ht="15" customHeight="1">
      <c r="A1651" s="66" t="s">
        <v>6</v>
      </c>
      <c r="B1651" s="67"/>
      <c r="C1651" s="67"/>
      <c r="D1651" s="67"/>
      <c r="E1651" s="68"/>
      <c r="F1651" s="11">
        <f>SUM(F1649:F1650)</f>
        <v>13367.9</v>
      </c>
    </row>
    <row r="1652" spans="1:8" ht="7.5" customHeight="1"/>
    <row r="1653" spans="1:8" s="2" customFormat="1" ht="20.100000000000001" customHeight="1">
      <c r="A1653" s="45" t="s">
        <v>29</v>
      </c>
      <c r="B1653" s="46"/>
      <c r="C1653" s="46"/>
      <c r="D1653" s="46"/>
      <c r="E1653" s="46"/>
      <c r="F1653" s="47"/>
    </row>
    <row r="1654" spans="1:8" s="2" customFormat="1" ht="24.95" customHeight="1">
      <c r="A1654" s="48" t="s">
        <v>13</v>
      </c>
      <c r="B1654" s="50"/>
      <c r="C1654" s="7" t="s">
        <v>3</v>
      </c>
      <c r="D1654" s="7" t="s">
        <v>4</v>
      </c>
      <c r="E1654" s="7" t="s">
        <v>7</v>
      </c>
      <c r="F1654" s="7" t="s">
        <v>0</v>
      </c>
    </row>
    <row r="1655" spans="1:8" s="2" customFormat="1" ht="15" customHeight="1">
      <c r="A1655" s="58" t="str">
        <f>A1649</f>
        <v>Estaca 1+00,00 A 35+06,00</v>
      </c>
      <c r="B1655" s="60"/>
      <c r="C1655" s="1">
        <f>D1607</f>
        <v>686</v>
      </c>
      <c r="D1655" s="1">
        <v>15.95</v>
      </c>
      <c r="E1655" s="15">
        <v>3</v>
      </c>
      <c r="F1655" s="4">
        <f>D1655*E1655*C1655</f>
        <v>32825.1</v>
      </c>
    </row>
    <row r="1656" spans="1:8" s="2" customFormat="1" ht="15" customHeight="1">
      <c r="A1656" s="58" t="str">
        <f>A1650</f>
        <v>Rotatoria</v>
      </c>
      <c r="B1656" s="60"/>
      <c r="C1656" s="1"/>
      <c r="D1656" s="1"/>
      <c r="E1656" s="15">
        <v>3</v>
      </c>
      <c r="F1656" s="4">
        <f>E1656*1503</f>
        <v>4509</v>
      </c>
    </row>
    <row r="1657" spans="1:8" s="2" customFormat="1" ht="15" customHeight="1">
      <c r="A1657" s="66" t="s">
        <v>6</v>
      </c>
      <c r="B1657" s="67"/>
      <c r="C1657" s="67"/>
      <c r="D1657" s="67"/>
      <c r="E1657" s="68"/>
      <c r="F1657" s="11">
        <f>SUM(F1655:F1656)</f>
        <v>37334.1</v>
      </c>
    </row>
    <row r="1658" spans="1:8" s="2" customFormat="1" ht="7.5" customHeight="1">
      <c r="A1658" s="57"/>
      <c r="B1658" s="57"/>
      <c r="C1658" s="57"/>
      <c r="D1658" s="57"/>
      <c r="E1658" s="57"/>
      <c r="F1658" s="57"/>
    </row>
    <row r="1659" spans="1:8" s="2" customFormat="1" ht="20.100000000000001" customHeight="1">
      <c r="A1659" s="45" t="s">
        <v>189</v>
      </c>
      <c r="B1659" s="46"/>
      <c r="C1659" s="46"/>
      <c r="D1659" s="46"/>
      <c r="E1659" s="46"/>
      <c r="F1659" s="47"/>
    </row>
    <row r="1660" spans="1:8" s="2" customFormat="1" ht="39.950000000000003" customHeight="1">
      <c r="A1660" s="48" t="s">
        <v>13</v>
      </c>
      <c r="B1660" s="49"/>
      <c r="C1660" s="50"/>
      <c r="D1660" s="7" t="s">
        <v>3</v>
      </c>
      <c r="E1660" s="7" t="s">
        <v>4</v>
      </c>
      <c r="F1660" s="7" t="s">
        <v>0</v>
      </c>
    </row>
    <row r="1661" spans="1:8" s="2" customFormat="1" ht="15" customHeight="1">
      <c r="A1661" s="58" t="str">
        <f>A1655</f>
        <v>Estaca 1+00,00 A 35+06,00</v>
      </c>
      <c r="B1661" s="59"/>
      <c r="C1661" s="60"/>
      <c r="D1661" s="1">
        <f>C1655</f>
        <v>686</v>
      </c>
      <c r="E1661" s="1">
        <f>D1655</f>
        <v>15.95</v>
      </c>
      <c r="F1661" s="1">
        <f>E1661*D1661</f>
        <v>10941.699999999999</v>
      </c>
    </row>
    <row r="1662" spans="1:8" s="2" customFormat="1" ht="15" customHeight="1">
      <c r="A1662" s="58" t="str">
        <f>A1656</f>
        <v>Rotatoria</v>
      </c>
      <c r="B1662" s="59"/>
      <c r="C1662" s="60"/>
      <c r="D1662" s="1"/>
      <c r="E1662" s="1"/>
      <c r="F1662" s="1">
        <f>F1656/E1656</f>
        <v>1503</v>
      </c>
    </row>
    <row r="1663" spans="1:8" s="2" customFormat="1" ht="15" customHeight="1">
      <c r="A1663" s="54" t="s">
        <v>6</v>
      </c>
      <c r="B1663" s="55"/>
      <c r="C1663" s="55"/>
      <c r="D1663" s="55"/>
      <c r="E1663" s="56"/>
      <c r="F1663" s="5">
        <f>SUM(F1661:F1662)</f>
        <v>12444.699999999999</v>
      </c>
      <c r="G1663" s="8"/>
      <c r="H1663" s="3"/>
    </row>
    <row r="1664" spans="1:8" s="2" customFormat="1" ht="7.5" customHeight="1">
      <c r="A1664" s="57"/>
      <c r="B1664" s="57"/>
      <c r="C1664" s="57"/>
      <c r="D1664" s="57"/>
      <c r="E1664" s="57"/>
      <c r="F1664" s="57"/>
    </row>
    <row r="1665" spans="1:8" s="2" customFormat="1" ht="20.100000000000001" customHeight="1">
      <c r="A1665" s="45" t="s">
        <v>15</v>
      </c>
      <c r="B1665" s="46"/>
      <c r="C1665" s="46"/>
      <c r="D1665" s="46"/>
      <c r="E1665" s="46"/>
      <c r="F1665" s="47"/>
    </row>
    <row r="1666" spans="1:8" s="2" customFormat="1" ht="39.950000000000003" customHeight="1">
      <c r="A1666" s="33" t="s">
        <v>13</v>
      </c>
      <c r="B1666" s="7" t="s">
        <v>3</v>
      </c>
      <c r="C1666" s="7" t="s">
        <v>4</v>
      </c>
      <c r="D1666" s="7" t="s">
        <v>0</v>
      </c>
      <c r="E1666" s="7" t="s">
        <v>1</v>
      </c>
      <c r="F1666" s="7" t="s">
        <v>2</v>
      </c>
    </row>
    <row r="1667" spans="1:8" s="2" customFormat="1" ht="15" customHeight="1">
      <c r="A1667" s="6" t="str">
        <f>A1655</f>
        <v>Estaca 1+00,00 A 35+06,00</v>
      </c>
      <c r="B1667" s="1">
        <f>C1655</f>
        <v>686</v>
      </c>
      <c r="C1667" s="1">
        <f>D1655</f>
        <v>15.95</v>
      </c>
      <c r="D1667" s="1">
        <f>C1667*B1667</f>
        <v>10941.699999999999</v>
      </c>
      <c r="E1667" s="1">
        <v>0.04</v>
      </c>
      <c r="F1667" s="1">
        <f>E1667*D1667</f>
        <v>437.66799999999995</v>
      </c>
    </row>
    <row r="1668" spans="1:8" s="2" customFormat="1" ht="15" customHeight="1">
      <c r="A1668" s="6" t="str">
        <f>A1656</f>
        <v>Rotatoria</v>
      </c>
      <c r="B1668" s="1"/>
      <c r="C1668" s="1"/>
      <c r="D1668" s="1">
        <f>1503</f>
        <v>1503</v>
      </c>
      <c r="E1668" s="1">
        <v>0.04</v>
      </c>
      <c r="F1668" s="1">
        <f>E1668*D1668</f>
        <v>60.120000000000005</v>
      </c>
    </row>
    <row r="1669" spans="1:8" s="2" customFormat="1" ht="15" customHeight="1">
      <c r="A1669" s="54" t="s">
        <v>6</v>
      </c>
      <c r="B1669" s="55"/>
      <c r="C1669" s="55"/>
      <c r="D1669" s="5">
        <f>SUM(D1667:D1667)</f>
        <v>10941.699999999999</v>
      </c>
      <c r="E1669" s="23"/>
      <c r="F1669" s="5">
        <f>SUM(F1667:F1668)</f>
        <v>497.78799999999995</v>
      </c>
      <c r="G1669" s="8"/>
      <c r="H1669" s="3"/>
    </row>
    <row r="1670" spans="1:8" s="2" customFormat="1" ht="7.5" customHeight="1">
      <c r="A1670" s="57"/>
      <c r="B1670" s="57"/>
      <c r="C1670" s="57"/>
      <c r="D1670" s="57"/>
      <c r="E1670" s="57"/>
      <c r="F1670" s="57"/>
    </row>
    <row r="1671" spans="1:8" s="2" customFormat="1" ht="20.100000000000001" customHeight="1">
      <c r="A1671" s="45" t="s">
        <v>5</v>
      </c>
      <c r="B1671" s="46"/>
      <c r="C1671" s="46"/>
      <c r="D1671" s="46"/>
      <c r="E1671" s="46"/>
      <c r="F1671" s="47"/>
    </row>
    <row r="1672" spans="1:8" s="2" customFormat="1" ht="39.950000000000003" customHeight="1">
      <c r="A1672" s="33" t="s">
        <v>13</v>
      </c>
      <c r="B1672" s="7" t="s">
        <v>3</v>
      </c>
      <c r="C1672" s="7" t="s">
        <v>4</v>
      </c>
      <c r="D1672" s="7" t="s">
        <v>0</v>
      </c>
      <c r="E1672" s="7" t="s">
        <v>1</v>
      </c>
      <c r="F1672" s="7" t="s">
        <v>2</v>
      </c>
    </row>
    <row r="1673" spans="1:8" s="2" customFormat="1" ht="15" customHeight="1">
      <c r="A1673" s="6" t="str">
        <f>A1667</f>
        <v>Estaca 1+00,00 A 35+06,00</v>
      </c>
      <c r="B1673" s="12">
        <f>B1667</f>
        <v>686</v>
      </c>
      <c r="C1673" s="1">
        <f>C1667</f>
        <v>15.95</v>
      </c>
      <c r="D1673" s="1">
        <f>C1673*B1673</f>
        <v>10941.699999999999</v>
      </c>
      <c r="E1673" s="1">
        <v>0.05</v>
      </c>
      <c r="F1673" s="1">
        <f>E1673*D1673</f>
        <v>547.08499999999992</v>
      </c>
    </row>
    <row r="1674" spans="1:8" s="2" customFormat="1" ht="15" customHeight="1">
      <c r="A1674" s="6" t="str">
        <f>A1668</f>
        <v>Rotatoria</v>
      </c>
      <c r="B1674" s="12"/>
      <c r="C1674" s="1"/>
      <c r="D1674" s="1">
        <v>1503</v>
      </c>
      <c r="E1674" s="1">
        <v>0.05</v>
      </c>
      <c r="F1674" s="1">
        <f>E1674*D1674</f>
        <v>75.150000000000006</v>
      </c>
    </row>
    <row r="1675" spans="1:8" s="2" customFormat="1" ht="15" customHeight="1">
      <c r="A1675" s="54" t="s">
        <v>6</v>
      </c>
      <c r="B1675" s="55"/>
      <c r="C1675" s="55"/>
      <c r="D1675" s="5">
        <f>SUM(D1673:D1673)</f>
        <v>10941.699999999999</v>
      </c>
      <c r="E1675" s="23"/>
      <c r="F1675" s="5">
        <f>SUM(F1673:F1674)</f>
        <v>622.2349999999999</v>
      </c>
      <c r="G1675" s="8"/>
      <c r="H1675" s="3"/>
    </row>
    <row r="1676" spans="1:8" s="2" customFormat="1" ht="7.5" customHeight="1">
      <c r="A1676" s="57"/>
      <c r="B1676" s="57"/>
      <c r="C1676" s="57"/>
      <c r="D1676" s="57"/>
      <c r="E1676" s="57"/>
      <c r="F1676" s="57"/>
    </row>
    <row r="1677" spans="1:8" s="2" customFormat="1" ht="20.100000000000001" customHeight="1">
      <c r="A1677" s="45" t="s">
        <v>30</v>
      </c>
      <c r="B1677" s="46"/>
      <c r="C1677" s="46"/>
      <c r="D1677" s="46"/>
      <c r="E1677" s="46"/>
      <c r="F1677" s="47"/>
    </row>
    <row r="1678" spans="1:8" s="2" customFormat="1" ht="24.95" customHeight="1">
      <c r="A1678" s="48" t="s">
        <v>13</v>
      </c>
      <c r="B1678" s="49"/>
      <c r="C1678" s="49"/>
      <c r="D1678" s="49"/>
      <c r="E1678" s="50"/>
      <c r="F1678" s="7" t="s">
        <v>10</v>
      </c>
    </row>
    <row r="1679" spans="1:8" s="2" customFormat="1" ht="15" customHeight="1">
      <c r="A1679" s="58" t="s">
        <v>165</v>
      </c>
      <c r="B1679" s="59"/>
      <c r="C1679" s="59"/>
      <c r="D1679" s="59"/>
      <c r="E1679" s="60"/>
      <c r="F1679" s="13">
        <v>2910</v>
      </c>
    </row>
    <row r="1680" spans="1:8" s="2" customFormat="1" ht="15" customHeight="1">
      <c r="A1680" s="63" t="s">
        <v>9</v>
      </c>
      <c r="B1680" s="64"/>
      <c r="C1680" s="64"/>
      <c r="D1680" s="64"/>
      <c r="E1680" s="65"/>
      <c r="F1680" s="5">
        <f>F1679</f>
        <v>2910</v>
      </c>
      <c r="G1680" s="9"/>
    </row>
    <row r="1681" spans="1:7" s="2" customFormat="1" ht="15" customHeight="1">
      <c r="A1681" s="63" t="s">
        <v>11</v>
      </c>
      <c r="B1681" s="64"/>
      <c r="C1681" s="64"/>
      <c r="D1681" s="64"/>
      <c r="E1681" s="65"/>
      <c r="F1681" s="5">
        <f>SUM(F1680:F1680)/2</f>
        <v>1455</v>
      </c>
      <c r="G1681" s="9"/>
    </row>
    <row r="1682" spans="1:7" s="2" customFormat="1" ht="15" customHeight="1">
      <c r="A1682" s="63" t="s">
        <v>12</v>
      </c>
      <c r="B1682" s="64"/>
      <c r="C1682" s="64"/>
      <c r="D1682" s="64"/>
      <c r="E1682" s="65"/>
      <c r="F1682" s="5">
        <f>SUM(F1681:F1681)</f>
        <v>1455</v>
      </c>
      <c r="G1682" s="9"/>
    </row>
    <row r="1683" spans="1:7" ht="7.5" customHeight="1">
      <c r="A1683" s="57"/>
      <c r="B1683" s="57"/>
      <c r="C1683" s="57"/>
      <c r="D1683" s="57"/>
      <c r="E1683" s="57"/>
      <c r="F1683" s="57"/>
    </row>
    <row r="1684" spans="1:7" ht="7.5" customHeight="1">
      <c r="A1684" s="57"/>
      <c r="B1684" s="57"/>
      <c r="C1684" s="57"/>
      <c r="D1684" s="57"/>
      <c r="E1684" s="57"/>
      <c r="F1684" s="57"/>
    </row>
    <row r="1685" spans="1:7" s="9" customFormat="1" ht="17.100000000000001" customHeight="1">
      <c r="A1685" s="61" t="s">
        <v>157</v>
      </c>
      <c r="B1685" s="61"/>
      <c r="C1685" s="61"/>
      <c r="D1685" s="61"/>
      <c r="E1685" s="61"/>
      <c r="F1685" s="62"/>
    </row>
    <row r="1686" spans="1:7" ht="7.5" customHeight="1"/>
    <row r="1687" spans="1:7" s="2" customFormat="1" ht="20.100000000000001" customHeight="1">
      <c r="A1687" s="45" t="s">
        <v>20</v>
      </c>
      <c r="B1687" s="46"/>
      <c r="C1687" s="46"/>
      <c r="D1687" s="46"/>
      <c r="E1687" s="46"/>
      <c r="F1687" s="47"/>
    </row>
    <row r="1688" spans="1:7" s="2" customFormat="1" ht="37.5" customHeight="1">
      <c r="A1688" s="48" t="s">
        <v>13</v>
      </c>
      <c r="B1688" s="49"/>
      <c r="C1688" s="50"/>
      <c r="D1688" s="7" t="s">
        <v>3</v>
      </c>
      <c r="E1688" s="7" t="s">
        <v>4</v>
      </c>
      <c r="F1688" s="7" t="s">
        <v>0</v>
      </c>
    </row>
    <row r="1689" spans="1:7" s="2" customFormat="1" ht="15" customHeight="1">
      <c r="A1689" s="69" t="s">
        <v>160</v>
      </c>
      <c r="B1689" s="70"/>
      <c r="C1689" s="71"/>
      <c r="D1689" s="10">
        <v>274.83999999999997</v>
      </c>
      <c r="E1689" s="10">
        <v>7.3</v>
      </c>
      <c r="F1689" s="1">
        <f>D1689*E1689</f>
        <v>2006.3319999999999</v>
      </c>
    </row>
    <row r="1690" spans="1:7" s="2" customFormat="1" ht="15" customHeight="1">
      <c r="A1690" s="66" t="s">
        <v>6</v>
      </c>
      <c r="B1690" s="67"/>
      <c r="C1690" s="67"/>
      <c r="D1690" s="67"/>
      <c r="E1690" s="68"/>
      <c r="F1690" s="11">
        <f>SUM(F1689:F1689)</f>
        <v>2006.3319999999999</v>
      </c>
    </row>
    <row r="1691" spans="1:7" ht="7.5" customHeight="1"/>
    <row r="1692" spans="1:7" s="2" customFormat="1" ht="20.100000000000001" customHeight="1">
      <c r="A1692" s="45" t="s">
        <v>23</v>
      </c>
      <c r="B1692" s="46"/>
      <c r="C1692" s="46"/>
      <c r="D1692" s="46"/>
      <c r="E1692" s="46"/>
      <c r="F1692" s="47"/>
    </row>
    <row r="1693" spans="1:7" s="2" customFormat="1" ht="39.950000000000003" customHeight="1">
      <c r="A1693" s="33" t="s">
        <v>13</v>
      </c>
      <c r="B1693" s="7" t="s">
        <v>3</v>
      </c>
      <c r="C1693" s="7" t="s">
        <v>4</v>
      </c>
      <c r="D1693" s="7" t="s">
        <v>0</v>
      </c>
      <c r="E1693" s="7" t="s">
        <v>1</v>
      </c>
      <c r="F1693" s="7" t="s">
        <v>2</v>
      </c>
    </row>
    <row r="1694" spans="1:7" s="2" customFormat="1" ht="15" customHeight="1">
      <c r="A1694" s="6" t="str">
        <f>A1689</f>
        <v>Estaca 35+05,16 A 49+00,00</v>
      </c>
      <c r="B1694" s="1">
        <f>D1689</f>
        <v>274.83999999999997</v>
      </c>
      <c r="C1694" s="1">
        <f>E1689</f>
        <v>7.3</v>
      </c>
      <c r="D1694" s="4">
        <f>C1694*B1694</f>
        <v>2006.3319999999999</v>
      </c>
      <c r="E1694" s="1">
        <v>0.5</v>
      </c>
      <c r="F1694" s="1">
        <f>D1694*E1694</f>
        <v>1003.1659999999999</v>
      </c>
    </row>
    <row r="1695" spans="1:7" s="2" customFormat="1" ht="15" customHeight="1">
      <c r="A1695" s="66" t="s">
        <v>6</v>
      </c>
      <c r="B1695" s="67"/>
      <c r="C1695" s="67"/>
      <c r="D1695" s="67"/>
      <c r="E1695" s="68"/>
      <c r="F1695" s="11">
        <f>SUM(F1694:F1694)</f>
        <v>1003.1659999999999</v>
      </c>
    </row>
    <row r="1696" spans="1:7" s="2" customFormat="1" ht="15" customHeight="1">
      <c r="A1696" s="66" t="s">
        <v>168</v>
      </c>
      <c r="B1696" s="67"/>
      <c r="C1696" s="67"/>
      <c r="D1696" s="67"/>
      <c r="E1696" s="68"/>
      <c r="F1696" s="11">
        <f>F1695*0.7</f>
        <v>702.21619999999996</v>
      </c>
    </row>
    <row r="1697" spans="1:6" s="2" customFormat="1" ht="15" customHeight="1">
      <c r="A1697" s="66" t="s">
        <v>169</v>
      </c>
      <c r="B1697" s="67"/>
      <c r="C1697" s="67"/>
      <c r="D1697" s="67"/>
      <c r="E1697" s="68"/>
      <c r="F1697" s="11">
        <f>F1695*0.3</f>
        <v>300.94979999999998</v>
      </c>
    </row>
    <row r="1698" spans="1:6" ht="7.5" customHeight="1"/>
    <row r="1699" spans="1:6" s="2" customFormat="1" ht="20.100000000000001" customHeight="1">
      <c r="A1699" s="45" t="s">
        <v>24</v>
      </c>
      <c r="B1699" s="46"/>
      <c r="C1699" s="46"/>
      <c r="D1699" s="46"/>
      <c r="E1699" s="46"/>
      <c r="F1699" s="47"/>
    </row>
    <row r="1700" spans="1:6" s="2" customFormat="1" ht="39.950000000000003" customHeight="1">
      <c r="A1700" s="33" t="s">
        <v>13</v>
      </c>
      <c r="B1700" s="7" t="s">
        <v>3</v>
      </c>
      <c r="C1700" s="7" t="s">
        <v>4</v>
      </c>
      <c r="D1700" s="7" t="s">
        <v>0</v>
      </c>
      <c r="E1700" s="7" t="s">
        <v>1</v>
      </c>
      <c r="F1700" s="7" t="s">
        <v>2</v>
      </c>
    </row>
    <row r="1701" spans="1:6" s="2" customFormat="1" ht="15" customHeight="1">
      <c r="A1701" s="6" t="str">
        <f>A1689</f>
        <v>Estaca 35+05,16 A 49+00,00</v>
      </c>
      <c r="B1701" s="1">
        <f>D1689</f>
        <v>274.83999999999997</v>
      </c>
      <c r="C1701" s="1">
        <f>E1689</f>
        <v>7.3</v>
      </c>
      <c r="D1701" s="4">
        <f>C1701*B1701</f>
        <v>2006.3319999999999</v>
      </c>
      <c r="E1701" s="1">
        <v>0.5</v>
      </c>
      <c r="F1701" s="1">
        <f>D1701*E1701</f>
        <v>1003.1659999999999</v>
      </c>
    </row>
    <row r="1702" spans="1:6" s="2" customFormat="1" ht="15" customHeight="1">
      <c r="A1702" s="66" t="s">
        <v>6</v>
      </c>
      <c r="B1702" s="67"/>
      <c r="C1702" s="67"/>
      <c r="D1702" s="67"/>
      <c r="E1702" s="68"/>
      <c r="F1702" s="11">
        <f>SUM(F1701:F1701)</f>
        <v>1003.1659999999999</v>
      </c>
    </row>
    <row r="1703" spans="1:6" s="2" customFormat="1" ht="15" customHeight="1">
      <c r="A1703" s="66" t="s">
        <v>168</v>
      </c>
      <c r="B1703" s="67"/>
      <c r="C1703" s="67"/>
      <c r="D1703" s="67"/>
      <c r="E1703" s="68"/>
      <c r="F1703" s="11">
        <f>F1702*0.7</f>
        <v>702.21619999999996</v>
      </c>
    </row>
    <row r="1704" spans="1:6" s="2" customFormat="1" ht="15" customHeight="1">
      <c r="A1704" s="66" t="s">
        <v>169</v>
      </c>
      <c r="B1704" s="67"/>
      <c r="C1704" s="67"/>
      <c r="D1704" s="67"/>
      <c r="E1704" s="68"/>
      <c r="F1704" s="11">
        <f>F1702*0.3</f>
        <v>300.94979999999998</v>
      </c>
    </row>
    <row r="1705" spans="1:6" ht="7.5" customHeight="1"/>
    <row r="1706" spans="1:6" s="2" customFormat="1" ht="20.100000000000001" customHeight="1">
      <c r="A1706" s="45" t="s">
        <v>25</v>
      </c>
      <c r="B1706" s="46"/>
      <c r="C1706" s="46"/>
      <c r="D1706" s="46"/>
      <c r="E1706" s="46"/>
      <c r="F1706" s="47"/>
    </row>
    <row r="1707" spans="1:6" s="2" customFormat="1" ht="39.950000000000003" customHeight="1">
      <c r="A1707" s="33" t="s">
        <v>13</v>
      </c>
      <c r="B1707" s="7" t="s">
        <v>3</v>
      </c>
      <c r="C1707" s="7" t="s">
        <v>4</v>
      </c>
      <c r="D1707" s="7" t="s">
        <v>0</v>
      </c>
      <c r="E1707" s="7" t="s">
        <v>1</v>
      </c>
      <c r="F1707" s="7" t="s">
        <v>2</v>
      </c>
    </row>
    <row r="1708" spans="1:6" s="2" customFormat="1" ht="15" customHeight="1">
      <c r="A1708" s="6" t="str">
        <f>A1689</f>
        <v>Estaca 35+05,16 A 49+00,00</v>
      </c>
      <c r="B1708" s="1">
        <f>D1689</f>
        <v>274.83999999999997</v>
      </c>
      <c r="C1708" s="1">
        <f>E1689</f>
        <v>7.3</v>
      </c>
      <c r="D1708" s="4">
        <f>C1708*B1708</f>
        <v>2006.3319999999999</v>
      </c>
      <c r="E1708" s="1">
        <v>0.3</v>
      </c>
      <c r="F1708" s="1">
        <f>D1708*E1708</f>
        <v>601.89959999999996</v>
      </c>
    </row>
    <row r="1709" spans="1:6" s="2" customFormat="1" ht="15" customHeight="1">
      <c r="A1709" s="66" t="s">
        <v>6</v>
      </c>
      <c r="B1709" s="67"/>
      <c r="C1709" s="67"/>
      <c r="D1709" s="67"/>
      <c r="E1709" s="68"/>
      <c r="F1709" s="11">
        <f>SUM(F1708:F1708)</f>
        <v>601.89959999999996</v>
      </c>
    </row>
    <row r="1710" spans="1:6" s="2" customFormat="1" ht="15" customHeight="1">
      <c r="A1710" s="66" t="s">
        <v>170</v>
      </c>
      <c r="B1710" s="67"/>
      <c r="C1710" s="67"/>
      <c r="D1710" s="67"/>
      <c r="E1710" s="68"/>
      <c r="F1710" s="11">
        <f>F1709*0.9</f>
        <v>541.70964000000004</v>
      </c>
    </row>
    <row r="1711" spans="1:6" s="2" customFormat="1" ht="15" customHeight="1">
      <c r="A1711" s="66" t="s">
        <v>171</v>
      </c>
      <c r="B1711" s="67"/>
      <c r="C1711" s="67"/>
      <c r="D1711" s="67"/>
      <c r="E1711" s="68"/>
      <c r="F1711" s="11">
        <f>F1709*0.1</f>
        <v>60.189959999999999</v>
      </c>
    </row>
    <row r="1712" spans="1:6" ht="7.5" customHeight="1"/>
    <row r="1713" spans="1:6" s="2" customFormat="1" ht="20.100000000000001" customHeight="1">
      <c r="A1713" s="45" t="s">
        <v>27</v>
      </c>
      <c r="B1713" s="46"/>
      <c r="C1713" s="46"/>
      <c r="D1713" s="46"/>
      <c r="E1713" s="46"/>
      <c r="F1713" s="47"/>
    </row>
    <row r="1714" spans="1:6" s="2" customFormat="1" ht="37.5" customHeight="1">
      <c r="A1714" s="48" t="s">
        <v>13</v>
      </c>
      <c r="B1714" s="49"/>
      <c r="C1714" s="50"/>
      <c r="D1714" s="7" t="s">
        <v>3</v>
      </c>
      <c r="E1714" s="7" t="s">
        <v>4</v>
      </c>
      <c r="F1714" s="7" t="s">
        <v>0</v>
      </c>
    </row>
    <row r="1715" spans="1:6" s="2" customFormat="1" ht="15" customHeight="1">
      <c r="A1715" s="69" t="str">
        <f>A1694</f>
        <v>Estaca 35+05,16 A 49+00,00</v>
      </c>
      <c r="B1715" s="70"/>
      <c r="C1715" s="71"/>
      <c r="D1715" s="1">
        <f>D1689</f>
        <v>274.83999999999997</v>
      </c>
      <c r="E1715" s="1">
        <f>E1689</f>
        <v>7.3</v>
      </c>
      <c r="F1715" s="1">
        <f>D1715*E1715</f>
        <v>2006.3319999999999</v>
      </c>
    </row>
    <row r="1716" spans="1:6" s="2" customFormat="1" ht="15" customHeight="1">
      <c r="A1716" s="66" t="s">
        <v>6</v>
      </c>
      <c r="B1716" s="67"/>
      <c r="C1716" s="67"/>
      <c r="D1716" s="67"/>
      <c r="E1716" s="68"/>
      <c r="F1716" s="11">
        <f>SUM(F1715:F1715)</f>
        <v>2006.3319999999999</v>
      </c>
    </row>
    <row r="1717" spans="1:6" ht="7.5" customHeight="1"/>
    <row r="1718" spans="1:6" s="2" customFormat="1" ht="20.100000000000001" customHeight="1">
      <c r="A1718" s="45" t="s">
        <v>26</v>
      </c>
      <c r="B1718" s="46"/>
      <c r="C1718" s="46"/>
      <c r="D1718" s="46"/>
      <c r="E1718" s="46"/>
      <c r="F1718" s="47"/>
    </row>
    <row r="1719" spans="1:6" s="2" customFormat="1" ht="39.950000000000003" customHeight="1">
      <c r="A1719" s="33" t="s">
        <v>13</v>
      </c>
      <c r="B1719" s="7" t="s">
        <v>3</v>
      </c>
      <c r="C1719" s="7" t="s">
        <v>4</v>
      </c>
      <c r="D1719" s="7" t="s">
        <v>0</v>
      </c>
      <c r="E1719" s="7" t="s">
        <v>1</v>
      </c>
      <c r="F1719" s="7" t="s">
        <v>2</v>
      </c>
    </row>
    <row r="1720" spans="1:6" s="2" customFormat="1" ht="15" customHeight="1">
      <c r="A1720" s="6" t="str">
        <f>A1689</f>
        <v>Estaca 35+05,16 A 49+00,00</v>
      </c>
      <c r="B1720" s="1">
        <f>D1689</f>
        <v>274.83999999999997</v>
      </c>
      <c r="C1720" s="1">
        <f>E1689</f>
        <v>7.3</v>
      </c>
      <c r="D1720" s="4">
        <f>C1720*B1720</f>
        <v>2006.3319999999999</v>
      </c>
      <c r="E1720" s="1">
        <v>0.15</v>
      </c>
      <c r="F1720" s="1">
        <f>D1720*E1720</f>
        <v>300.94979999999998</v>
      </c>
    </row>
    <row r="1721" spans="1:6" s="2" customFormat="1" ht="15" customHeight="1">
      <c r="A1721" s="66" t="s">
        <v>6</v>
      </c>
      <c r="B1721" s="67"/>
      <c r="C1721" s="67"/>
      <c r="D1721" s="67"/>
      <c r="E1721" s="68"/>
      <c r="F1721" s="11">
        <f>SUM(F1720:F1720)</f>
        <v>300.94979999999998</v>
      </c>
    </row>
    <row r="1722" spans="1:6" ht="7.5" customHeight="1"/>
    <row r="1723" spans="1:6" s="2" customFormat="1" ht="20.100000000000001" customHeight="1">
      <c r="A1723" s="45" t="s">
        <v>28</v>
      </c>
      <c r="B1723" s="46"/>
      <c r="C1723" s="46"/>
      <c r="D1723" s="46"/>
      <c r="E1723" s="46"/>
      <c r="F1723" s="47"/>
    </row>
    <row r="1724" spans="1:6" s="2" customFormat="1" ht="24.95" customHeight="1">
      <c r="A1724" s="48" t="s">
        <v>13</v>
      </c>
      <c r="B1724" s="50"/>
      <c r="C1724" s="7" t="s">
        <v>3</v>
      </c>
      <c r="D1724" s="7" t="s">
        <v>4</v>
      </c>
      <c r="E1724" s="7" t="s">
        <v>7</v>
      </c>
      <c r="F1724" s="7" t="s">
        <v>0</v>
      </c>
    </row>
    <row r="1725" spans="1:6" s="2" customFormat="1" ht="15" customHeight="1">
      <c r="A1725" s="58" t="str">
        <f>A1689</f>
        <v>Estaca 35+05,16 A 49+00,00</v>
      </c>
      <c r="B1725" s="60"/>
      <c r="C1725" s="1">
        <f>D1689</f>
        <v>274.83999999999997</v>
      </c>
      <c r="D1725" s="1">
        <f>E1689</f>
        <v>7.3</v>
      </c>
      <c r="E1725" s="15">
        <v>1</v>
      </c>
      <c r="F1725" s="4">
        <f>D1725*E1725*C1725</f>
        <v>2006.3319999999999</v>
      </c>
    </row>
    <row r="1726" spans="1:6" s="2" customFormat="1" ht="15" customHeight="1">
      <c r="A1726" s="66" t="s">
        <v>6</v>
      </c>
      <c r="B1726" s="67"/>
      <c r="C1726" s="67"/>
      <c r="D1726" s="67"/>
      <c r="E1726" s="68"/>
      <c r="F1726" s="11">
        <f>SUM(F1725:F1725)</f>
        <v>2006.3319999999999</v>
      </c>
    </row>
    <row r="1727" spans="1:6" ht="7.5" customHeight="1"/>
    <row r="1728" spans="1:6" s="2" customFormat="1" ht="20.100000000000001" customHeight="1">
      <c r="A1728" s="45" t="s">
        <v>29</v>
      </c>
      <c r="B1728" s="46"/>
      <c r="C1728" s="46"/>
      <c r="D1728" s="46"/>
      <c r="E1728" s="46"/>
      <c r="F1728" s="47"/>
    </row>
    <row r="1729" spans="1:8" s="2" customFormat="1" ht="24.95" customHeight="1">
      <c r="A1729" s="48" t="s">
        <v>13</v>
      </c>
      <c r="B1729" s="50"/>
      <c r="C1729" s="7" t="s">
        <v>3</v>
      </c>
      <c r="D1729" s="7" t="s">
        <v>4</v>
      </c>
      <c r="E1729" s="7" t="s">
        <v>7</v>
      </c>
      <c r="F1729" s="7" t="s">
        <v>0</v>
      </c>
    </row>
    <row r="1730" spans="1:8" s="2" customFormat="1" ht="15" customHeight="1">
      <c r="A1730" s="58" t="str">
        <f>A1725</f>
        <v>Estaca 35+05,16 A 49+00,00</v>
      </c>
      <c r="B1730" s="60"/>
      <c r="C1730" s="1">
        <f>D1689</f>
        <v>274.83999999999997</v>
      </c>
      <c r="D1730" s="1">
        <v>6.4</v>
      </c>
      <c r="E1730" s="15">
        <v>3</v>
      </c>
      <c r="F1730" s="4">
        <f>D1730*E1730*C1730</f>
        <v>5276.9279999999999</v>
      </c>
    </row>
    <row r="1731" spans="1:8" s="2" customFormat="1" ht="15" customHeight="1">
      <c r="A1731" s="66" t="s">
        <v>6</v>
      </c>
      <c r="B1731" s="67"/>
      <c r="C1731" s="67"/>
      <c r="D1731" s="67"/>
      <c r="E1731" s="68"/>
      <c r="F1731" s="11">
        <f>SUM(F1730:F1730)</f>
        <v>5276.9279999999999</v>
      </c>
    </row>
    <row r="1732" spans="1:8" s="2" customFormat="1" ht="7.5" customHeight="1">
      <c r="A1732" s="57"/>
      <c r="B1732" s="57"/>
      <c r="C1732" s="57"/>
      <c r="D1732" s="57"/>
      <c r="E1732" s="57"/>
      <c r="F1732" s="57"/>
    </row>
    <row r="1733" spans="1:8" s="2" customFormat="1" ht="20.100000000000001" customHeight="1">
      <c r="A1733" s="45" t="s">
        <v>189</v>
      </c>
      <c r="B1733" s="46"/>
      <c r="C1733" s="46"/>
      <c r="D1733" s="46"/>
      <c r="E1733" s="46"/>
      <c r="F1733" s="47"/>
    </row>
    <row r="1734" spans="1:8" s="2" customFormat="1" ht="39.950000000000003" customHeight="1">
      <c r="A1734" s="48" t="s">
        <v>13</v>
      </c>
      <c r="B1734" s="49"/>
      <c r="C1734" s="50"/>
      <c r="D1734" s="7" t="s">
        <v>3</v>
      </c>
      <c r="E1734" s="7" t="s">
        <v>4</v>
      </c>
      <c r="F1734" s="7" t="s">
        <v>0</v>
      </c>
    </row>
    <row r="1735" spans="1:8" s="2" customFormat="1" ht="15" customHeight="1">
      <c r="A1735" s="58" t="str">
        <f>A1730</f>
        <v>Estaca 35+05,16 A 49+00,00</v>
      </c>
      <c r="B1735" s="59"/>
      <c r="C1735" s="60"/>
      <c r="D1735" s="1">
        <f>C1730</f>
        <v>274.83999999999997</v>
      </c>
      <c r="E1735" s="1">
        <f>D1730</f>
        <v>6.4</v>
      </c>
      <c r="F1735" s="1">
        <f>E1735*D1735</f>
        <v>1758.9759999999999</v>
      </c>
    </row>
    <row r="1736" spans="1:8" s="2" customFormat="1" ht="15" customHeight="1">
      <c r="A1736" s="54" t="s">
        <v>6</v>
      </c>
      <c r="B1736" s="55"/>
      <c r="C1736" s="55"/>
      <c r="D1736" s="55"/>
      <c r="E1736" s="56"/>
      <c r="F1736" s="5">
        <f>SUM(F1735:F1735)</f>
        <v>1758.9759999999999</v>
      </c>
      <c r="G1736" s="8"/>
      <c r="H1736" s="3"/>
    </row>
    <row r="1737" spans="1:8" s="2" customFormat="1" ht="7.5" customHeight="1">
      <c r="A1737" s="57"/>
      <c r="B1737" s="57"/>
      <c r="C1737" s="57"/>
      <c r="D1737" s="57"/>
      <c r="E1737" s="57"/>
      <c r="F1737" s="57"/>
    </row>
    <row r="1738" spans="1:8" s="2" customFormat="1" ht="20.100000000000001" customHeight="1">
      <c r="A1738" s="45" t="s">
        <v>15</v>
      </c>
      <c r="B1738" s="46"/>
      <c r="C1738" s="46"/>
      <c r="D1738" s="46"/>
      <c r="E1738" s="46"/>
      <c r="F1738" s="47"/>
    </row>
    <row r="1739" spans="1:8" s="2" customFormat="1" ht="39.950000000000003" customHeight="1">
      <c r="A1739" s="33" t="s">
        <v>13</v>
      </c>
      <c r="B1739" s="7" t="s">
        <v>3</v>
      </c>
      <c r="C1739" s="7" t="s">
        <v>4</v>
      </c>
      <c r="D1739" s="7" t="s">
        <v>0</v>
      </c>
      <c r="E1739" s="7" t="s">
        <v>1</v>
      </c>
      <c r="F1739" s="7" t="s">
        <v>2</v>
      </c>
    </row>
    <row r="1740" spans="1:8" s="2" customFormat="1" ht="15" customHeight="1">
      <c r="A1740" s="6" t="str">
        <f>A1730</f>
        <v>Estaca 35+05,16 A 49+00,00</v>
      </c>
      <c r="B1740" s="1">
        <f>C1730</f>
        <v>274.83999999999997</v>
      </c>
      <c r="C1740" s="1">
        <f>D1730</f>
        <v>6.4</v>
      </c>
      <c r="D1740" s="1">
        <f>C1740*B1740</f>
        <v>1758.9759999999999</v>
      </c>
      <c r="E1740" s="1">
        <v>0.04</v>
      </c>
      <c r="F1740" s="1">
        <f>E1740*D1740</f>
        <v>70.359039999999993</v>
      </c>
    </row>
    <row r="1741" spans="1:8" s="2" customFormat="1" ht="15" customHeight="1">
      <c r="A1741" s="54" t="s">
        <v>6</v>
      </c>
      <c r="B1741" s="55"/>
      <c r="C1741" s="55"/>
      <c r="D1741" s="5">
        <f>SUM(D1740:D1740)</f>
        <v>1758.9759999999999</v>
      </c>
      <c r="E1741" s="23"/>
      <c r="F1741" s="5">
        <f>SUM(F1740:F1740)</f>
        <v>70.359039999999993</v>
      </c>
      <c r="G1741" s="8"/>
      <c r="H1741" s="3"/>
    </row>
    <row r="1742" spans="1:8" s="2" customFormat="1" ht="7.5" customHeight="1">
      <c r="A1742" s="57"/>
      <c r="B1742" s="57"/>
      <c r="C1742" s="57"/>
      <c r="D1742" s="57"/>
      <c r="E1742" s="57"/>
      <c r="F1742" s="57"/>
    </row>
    <row r="1743" spans="1:8" s="2" customFormat="1" ht="20.100000000000001" customHeight="1">
      <c r="A1743" s="45" t="s">
        <v>5</v>
      </c>
      <c r="B1743" s="46"/>
      <c r="C1743" s="46"/>
      <c r="D1743" s="46"/>
      <c r="E1743" s="46"/>
      <c r="F1743" s="47"/>
    </row>
    <row r="1744" spans="1:8" s="2" customFormat="1" ht="39.950000000000003" customHeight="1">
      <c r="A1744" s="33" t="s">
        <v>13</v>
      </c>
      <c r="B1744" s="7" t="s">
        <v>3</v>
      </c>
      <c r="C1744" s="7" t="s">
        <v>4</v>
      </c>
      <c r="D1744" s="7" t="s">
        <v>0</v>
      </c>
      <c r="E1744" s="7" t="s">
        <v>1</v>
      </c>
      <c r="F1744" s="7" t="s">
        <v>2</v>
      </c>
    </row>
    <row r="1745" spans="1:8" s="2" customFormat="1" ht="15" customHeight="1">
      <c r="A1745" s="6" t="str">
        <f>A1740</f>
        <v>Estaca 35+05,16 A 49+00,00</v>
      </c>
      <c r="B1745" s="12">
        <f>B1740</f>
        <v>274.83999999999997</v>
      </c>
      <c r="C1745" s="1">
        <f>C1740</f>
        <v>6.4</v>
      </c>
      <c r="D1745" s="1">
        <f>C1745*B1745</f>
        <v>1758.9759999999999</v>
      </c>
      <c r="E1745" s="1">
        <v>0.05</v>
      </c>
      <c r="F1745" s="1">
        <f>E1745*D1745</f>
        <v>87.948800000000006</v>
      </c>
    </row>
    <row r="1746" spans="1:8" s="2" customFormat="1" ht="15" customHeight="1">
      <c r="A1746" s="54" t="s">
        <v>6</v>
      </c>
      <c r="B1746" s="55"/>
      <c r="C1746" s="55"/>
      <c r="D1746" s="5">
        <f>SUM(D1745:D1745)</f>
        <v>1758.9759999999999</v>
      </c>
      <c r="E1746" s="23"/>
      <c r="F1746" s="5">
        <f>SUM(F1745:F1745)</f>
        <v>87.948800000000006</v>
      </c>
      <c r="G1746" s="8"/>
      <c r="H1746" s="3"/>
    </row>
    <row r="1747" spans="1:8" s="2" customFormat="1" ht="7.5" customHeight="1">
      <c r="A1747" s="57"/>
      <c r="B1747" s="57"/>
      <c r="C1747" s="57"/>
      <c r="D1747" s="57"/>
      <c r="E1747" s="57"/>
      <c r="F1747" s="57"/>
    </row>
    <row r="1748" spans="1:8" s="2" customFormat="1" ht="20.100000000000001" customHeight="1">
      <c r="A1748" s="45" t="s">
        <v>30</v>
      </c>
      <c r="B1748" s="46"/>
      <c r="C1748" s="46"/>
      <c r="D1748" s="46"/>
      <c r="E1748" s="46"/>
      <c r="F1748" s="47"/>
    </row>
    <row r="1749" spans="1:8" s="2" customFormat="1" ht="24.95" customHeight="1">
      <c r="A1749" s="48" t="s">
        <v>13</v>
      </c>
      <c r="B1749" s="49"/>
      <c r="C1749" s="49"/>
      <c r="D1749" s="49"/>
      <c r="E1749" s="50"/>
      <c r="F1749" s="7" t="s">
        <v>10</v>
      </c>
    </row>
    <row r="1750" spans="1:8" s="2" customFormat="1" ht="15" customHeight="1">
      <c r="A1750" s="58" t="s">
        <v>161</v>
      </c>
      <c r="B1750" s="59"/>
      <c r="C1750" s="59"/>
      <c r="D1750" s="59"/>
      <c r="E1750" s="60"/>
      <c r="F1750" s="13">
        <v>395</v>
      </c>
    </row>
    <row r="1751" spans="1:8" s="2" customFormat="1" ht="15" customHeight="1">
      <c r="A1751" s="63" t="s">
        <v>9</v>
      </c>
      <c r="B1751" s="64"/>
      <c r="C1751" s="64"/>
      <c r="D1751" s="64"/>
      <c r="E1751" s="65"/>
      <c r="F1751" s="5">
        <f>F1750</f>
        <v>395</v>
      </c>
      <c r="G1751" s="9"/>
    </row>
    <row r="1752" spans="1:8" s="2" customFormat="1" ht="15" customHeight="1">
      <c r="A1752" s="63" t="s">
        <v>11</v>
      </c>
      <c r="B1752" s="64"/>
      <c r="C1752" s="64"/>
      <c r="D1752" s="64"/>
      <c r="E1752" s="65"/>
      <c r="F1752" s="5">
        <f>SUM(F1751:F1751)/2</f>
        <v>197.5</v>
      </c>
      <c r="G1752" s="9"/>
    </row>
    <row r="1753" spans="1:8" s="2" customFormat="1" ht="15" customHeight="1">
      <c r="A1753" s="63" t="s">
        <v>12</v>
      </c>
      <c r="B1753" s="64"/>
      <c r="C1753" s="64"/>
      <c r="D1753" s="64"/>
      <c r="E1753" s="65"/>
      <c r="F1753" s="5">
        <f>SUM(F1752:F1752)</f>
        <v>197.5</v>
      </c>
      <c r="G1753" s="9"/>
    </row>
    <row r="1754" spans="1:8" ht="7.5" customHeight="1">
      <c r="A1754" s="57"/>
      <c r="B1754" s="57"/>
      <c r="C1754" s="57"/>
      <c r="D1754" s="57"/>
      <c r="E1754" s="57"/>
      <c r="F1754" s="57"/>
    </row>
    <row r="1755" spans="1:8" s="9" customFormat="1" ht="17.100000000000001" customHeight="1">
      <c r="A1755" s="61" t="s">
        <v>100</v>
      </c>
      <c r="B1755" s="61"/>
      <c r="C1755" s="61"/>
      <c r="D1755" s="61"/>
      <c r="E1755" s="61"/>
      <c r="F1755" s="62"/>
    </row>
    <row r="1756" spans="1:8" s="26" customFormat="1" ht="7.5" customHeight="1"/>
    <row r="1757" spans="1:8" s="2" customFormat="1" ht="20.100000000000001" customHeight="1">
      <c r="A1757" s="45" t="s">
        <v>20</v>
      </c>
      <c r="B1757" s="46"/>
      <c r="C1757" s="46"/>
      <c r="D1757" s="46"/>
      <c r="E1757" s="46"/>
      <c r="F1757" s="47"/>
    </row>
    <row r="1758" spans="1:8" s="2" customFormat="1" ht="37.5" customHeight="1">
      <c r="A1758" s="48" t="s">
        <v>13</v>
      </c>
      <c r="B1758" s="49"/>
      <c r="C1758" s="50"/>
      <c r="D1758" s="7" t="s">
        <v>3</v>
      </c>
      <c r="E1758" s="7" t="s">
        <v>4</v>
      </c>
      <c r="F1758" s="7" t="s">
        <v>0</v>
      </c>
    </row>
    <row r="1759" spans="1:8" s="27" customFormat="1" ht="15" customHeight="1">
      <c r="A1759" s="78" t="s">
        <v>176</v>
      </c>
      <c r="B1759" s="79"/>
      <c r="C1759" s="80"/>
      <c r="D1759" s="28">
        <v>140</v>
      </c>
      <c r="E1759" s="28">
        <v>11.35</v>
      </c>
      <c r="F1759" s="4">
        <f>D1759*E1759</f>
        <v>1589</v>
      </c>
    </row>
    <row r="1760" spans="1:8" s="27" customFormat="1" ht="15" customHeight="1">
      <c r="A1760" s="75" t="s">
        <v>6</v>
      </c>
      <c r="B1760" s="76"/>
      <c r="C1760" s="76"/>
      <c r="D1760" s="76"/>
      <c r="E1760" s="77"/>
      <c r="F1760" s="11">
        <f>SUM(F1759:F1759)</f>
        <v>1589</v>
      </c>
    </row>
    <row r="1761" spans="1:6" s="26" customFormat="1" ht="7.5" customHeight="1"/>
    <row r="1762" spans="1:6" s="2" customFormat="1" ht="20.100000000000001" customHeight="1">
      <c r="A1762" s="45" t="s">
        <v>23</v>
      </c>
      <c r="B1762" s="46"/>
      <c r="C1762" s="46"/>
      <c r="D1762" s="46"/>
      <c r="E1762" s="46"/>
      <c r="F1762" s="47"/>
    </row>
    <row r="1763" spans="1:6" s="2" customFormat="1" ht="37.5" customHeight="1">
      <c r="A1763" s="48" t="s">
        <v>13</v>
      </c>
      <c r="B1763" s="49"/>
      <c r="C1763" s="50"/>
      <c r="D1763" s="7" t="s">
        <v>0</v>
      </c>
      <c r="E1763" s="7" t="s">
        <v>1</v>
      </c>
      <c r="F1763" s="7" t="s">
        <v>2</v>
      </c>
    </row>
    <row r="1764" spans="1:6" s="27" customFormat="1" ht="15" customHeight="1">
      <c r="A1764" s="29" t="str">
        <f>A1759</f>
        <v>Estaca 1025+00,00 A 1032+00,00</v>
      </c>
      <c r="B1764" s="4">
        <f>D1759</f>
        <v>140</v>
      </c>
      <c r="C1764" s="4">
        <f>E1759</f>
        <v>11.35</v>
      </c>
      <c r="D1764" s="4">
        <f>C1764*B1764</f>
        <v>1589</v>
      </c>
      <c r="E1764" s="4">
        <v>0.5</v>
      </c>
      <c r="F1764" s="4">
        <f>D1764*E1764</f>
        <v>794.5</v>
      </c>
    </row>
    <row r="1765" spans="1:6" s="27" customFormat="1" ht="15" customHeight="1">
      <c r="A1765" s="75" t="s">
        <v>6</v>
      </c>
      <c r="B1765" s="76"/>
      <c r="C1765" s="76"/>
      <c r="D1765" s="76"/>
      <c r="E1765" s="77"/>
      <c r="F1765" s="11">
        <f>SUM(F1764:F1764)</f>
        <v>794.5</v>
      </c>
    </row>
    <row r="1766" spans="1:6" s="2" customFormat="1" ht="15" customHeight="1">
      <c r="A1766" s="66" t="s">
        <v>168</v>
      </c>
      <c r="B1766" s="67"/>
      <c r="C1766" s="67"/>
      <c r="D1766" s="67"/>
      <c r="E1766" s="68"/>
      <c r="F1766" s="11">
        <f>F1765*0.7</f>
        <v>556.15</v>
      </c>
    </row>
    <row r="1767" spans="1:6" s="2" customFormat="1" ht="15" customHeight="1">
      <c r="A1767" s="66" t="s">
        <v>169</v>
      </c>
      <c r="B1767" s="67"/>
      <c r="C1767" s="67"/>
      <c r="D1767" s="67"/>
      <c r="E1767" s="68"/>
      <c r="F1767" s="11">
        <f>F1765*0.3</f>
        <v>238.35</v>
      </c>
    </row>
    <row r="1768" spans="1:6" s="26" customFormat="1" ht="7.5" customHeight="1"/>
    <row r="1769" spans="1:6" s="2" customFormat="1" ht="20.100000000000001" customHeight="1">
      <c r="A1769" s="45" t="s">
        <v>24</v>
      </c>
      <c r="B1769" s="46"/>
      <c r="C1769" s="46"/>
      <c r="D1769" s="46"/>
      <c r="E1769" s="46"/>
      <c r="F1769" s="47"/>
    </row>
    <row r="1770" spans="1:6" s="2" customFormat="1" ht="37.5" customHeight="1">
      <c r="A1770" s="48" t="s">
        <v>13</v>
      </c>
      <c r="B1770" s="49"/>
      <c r="C1770" s="50"/>
      <c r="D1770" s="7" t="s">
        <v>0</v>
      </c>
      <c r="E1770" s="7" t="s">
        <v>1</v>
      </c>
      <c r="F1770" s="7" t="s">
        <v>2</v>
      </c>
    </row>
    <row r="1771" spans="1:6" s="27" customFormat="1" ht="15" customHeight="1">
      <c r="A1771" s="29" t="str">
        <f>A1759</f>
        <v>Estaca 1025+00,00 A 1032+00,00</v>
      </c>
      <c r="B1771" s="4">
        <f>D1759</f>
        <v>140</v>
      </c>
      <c r="C1771" s="4">
        <f>E1759</f>
        <v>11.35</v>
      </c>
      <c r="D1771" s="4">
        <f>C1771*B1771</f>
        <v>1589</v>
      </c>
      <c r="E1771" s="4">
        <v>0.5</v>
      </c>
      <c r="F1771" s="4">
        <f>D1771*E1771</f>
        <v>794.5</v>
      </c>
    </row>
    <row r="1772" spans="1:6" s="27" customFormat="1" ht="15" customHeight="1">
      <c r="A1772" s="75" t="s">
        <v>6</v>
      </c>
      <c r="B1772" s="76"/>
      <c r="C1772" s="76"/>
      <c r="D1772" s="76"/>
      <c r="E1772" s="77"/>
      <c r="F1772" s="11">
        <f>SUM(F1771:F1771)</f>
        <v>794.5</v>
      </c>
    </row>
    <row r="1773" spans="1:6" s="2" customFormat="1" ht="15" customHeight="1">
      <c r="A1773" s="66" t="s">
        <v>168</v>
      </c>
      <c r="B1773" s="67"/>
      <c r="C1773" s="67"/>
      <c r="D1773" s="67"/>
      <c r="E1773" s="68"/>
      <c r="F1773" s="11">
        <f>F1772*0.7</f>
        <v>556.15</v>
      </c>
    </row>
    <row r="1774" spans="1:6" s="2" customFormat="1" ht="15" customHeight="1">
      <c r="A1774" s="66" t="s">
        <v>169</v>
      </c>
      <c r="B1774" s="67"/>
      <c r="C1774" s="67"/>
      <c r="D1774" s="67"/>
      <c r="E1774" s="68"/>
      <c r="F1774" s="11">
        <f>F1772*0.3</f>
        <v>238.35</v>
      </c>
    </row>
    <row r="1775" spans="1:6" s="26" customFormat="1" ht="7.5" customHeight="1"/>
    <row r="1776" spans="1:6" s="2" customFormat="1" ht="20.100000000000001" customHeight="1">
      <c r="A1776" s="45" t="s">
        <v>25</v>
      </c>
      <c r="B1776" s="46"/>
      <c r="C1776" s="46"/>
      <c r="D1776" s="46"/>
      <c r="E1776" s="46"/>
      <c r="F1776" s="47"/>
    </row>
    <row r="1777" spans="1:6" s="2" customFormat="1" ht="37.5" customHeight="1">
      <c r="A1777" s="48" t="s">
        <v>13</v>
      </c>
      <c r="B1777" s="49" t="s">
        <v>3</v>
      </c>
      <c r="C1777" s="50" t="s">
        <v>4</v>
      </c>
      <c r="D1777" s="7" t="s">
        <v>0</v>
      </c>
      <c r="E1777" s="7" t="s">
        <v>1</v>
      </c>
      <c r="F1777" s="7" t="s">
        <v>2</v>
      </c>
    </row>
    <row r="1778" spans="1:6" s="27" customFormat="1" ht="15" customHeight="1">
      <c r="A1778" s="29" t="str">
        <f>A1759</f>
        <v>Estaca 1025+00,00 A 1032+00,00</v>
      </c>
      <c r="B1778" s="4">
        <f>D1759</f>
        <v>140</v>
      </c>
      <c r="C1778" s="4">
        <f>E1759</f>
        <v>11.35</v>
      </c>
      <c r="D1778" s="4">
        <f>C1778*B1778</f>
        <v>1589</v>
      </c>
      <c r="E1778" s="4">
        <v>0.3</v>
      </c>
      <c r="F1778" s="4">
        <f>D1778*E1778</f>
        <v>476.7</v>
      </c>
    </row>
    <row r="1779" spans="1:6" s="27" customFormat="1" ht="15" customHeight="1">
      <c r="A1779" s="75" t="s">
        <v>6</v>
      </c>
      <c r="B1779" s="76"/>
      <c r="C1779" s="76"/>
      <c r="D1779" s="76"/>
      <c r="E1779" s="77"/>
      <c r="F1779" s="11">
        <f>SUM(F1778:F1778)</f>
        <v>476.7</v>
      </c>
    </row>
    <row r="1780" spans="1:6" s="2" customFormat="1" ht="15" customHeight="1">
      <c r="A1780" s="66" t="s">
        <v>170</v>
      </c>
      <c r="B1780" s="67"/>
      <c r="C1780" s="67"/>
      <c r="D1780" s="67"/>
      <c r="E1780" s="68"/>
      <c r="F1780" s="11">
        <f>F1779*0.9</f>
        <v>429.03</v>
      </c>
    </row>
    <row r="1781" spans="1:6" s="2" customFormat="1" ht="15" customHeight="1">
      <c r="A1781" s="66" t="s">
        <v>171</v>
      </c>
      <c r="B1781" s="67"/>
      <c r="C1781" s="67"/>
      <c r="D1781" s="67"/>
      <c r="E1781" s="68"/>
      <c r="F1781" s="11">
        <f>F1779*0.1</f>
        <v>47.67</v>
      </c>
    </row>
    <row r="1782" spans="1:6" s="26" customFormat="1" ht="7.5" customHeight="1"/>
    <row r="1783" spans="1:6" s="2" customFormat="1" ht="20.100000000000001" customHeight="1">
      <c r="A1783" s="45" t="s">
        <v>27</v>
      </c>
      <c r="B1783" s="46"/>
      <c r="C1783" s="46"/>
      <c r="D1783" s="46"/>
      <c r="E1783" s="46"/>
      <c r="F1783" s="47"/>
    </row>
    <row r="1784" spans="1:6" s="2" customFormat="1" ht="37.5" customHeight="1">
      <c r="A1784" s="48" t="s">
        <v>13</v>
      </c>
      <c r="B1784" s="49"/>
      <c r="C1784" s="50"/>
      <c r="D1784" s="7" t="s">
        <v>3</v>
      </c>
      <c r="E1784" s="7" t="s">
        <v>4</v>
      </c>
      <c r="F1784" s="7" t="s">
        <v>0</v>
      </c>
    </row>
    <row r="1785" spans="1:6" s="2" customFormat="1" ht="15" customHeight="1">
      <c r="A1785" s="69" t="str">
        <f>A1764</f>
        <v>Estaca 1025+00,00 A 1032+00,00</v>
      </c>
      <c r="B1785" s="70"/>
      <c r="C1785" s="71"/>
      <c r="D1785" s="1">
        <f>D1759</f>
        <v>140</v>
      </c>
      <c r="E1785" s="1">
        <f>E1759</f>
        <v>11.35</v>
      </c>
      <c r="F1785" s="1">
        <f>D1785*E1785</f>
        <v>1589</v>
      </c>
    </row>
    <row r="1786" spans="1:6" s="2" customFormat="1" ht="15" customHeight="1">
      <c r="A1786" s="66" t="s">
        <v>6</v>
      </c>
      <c r="B1786" s="67"/>
      <c r="C1786" s="67"/>
      <c r="D1786" s="67"/>
      <c r="E1786" s="68"/>
      <c r="F1786" s="11">
        <f>SUM(F1785:F1785)</f>
        <v>1589</v>
      </c>
    </row>
    <row r="1787" spans="1:6" ht="7.5" customHeight="1"/>
    <row r="1788" spans="1:6" s="2" customFormat="1" ht="20.100000000000001" customHeight="1">
      <c r="A1788" s="45" t="s">
        <v>26</v>
      </c>
      <c r="B1788" s="46"/>
      <c r="C1788" s="46"/>
      <c r="D1788" s="46"/>
      <c r="E1788" s="46"/>
      <c r="F1788" s="47"/>
    </row>
    <row r="1789" spans="1:6" s="2" customFormat="1" ht="39.950000000000003" customHeight="1">
      <c r="A1789" s="31" t="s">
        <v>13</v>
      </c>
      <c r="B1789" s="7" t="s">
        <v>3</v>
      </c>
      <c r="C1789" s="7" t="s">
        <v>4</v>
      </c>
      <c r="D1789" s="7" t="s">
        <v>0</v>
      </c>
      <c r="E1789" s="7" t="s">
        <v>1</v>
      </c>
      <c r="F1789" s="7" t="s">
        <v>2</v>
      </c>
    </row>
    <row r="1790" spans="1:6" s="2" customFormat="1" ht="15" customHeight="1">
      <c r="A1790" s="6" t="str">
        <f>A1759</f>
        <v>Estaca 1025+00,00 A 1032+00,00</v>
      </c>
      <c r="B1790" s="1">
        <f>D1759</f>
        <v>140</v>
      </c>
      <c r="C1790" s="1">
        <f>E1759</f>
        <v>11.35</v>
      </c>
      <c r="D1790" s="4">
        <f>C1790*B1790</f>
        <v>1589</v>
      </c>
      <c r="E1790" s="1">
        <v>0.15</v>
      </c>
      <c r="F1790" s="1">
        <f>D1790*E1790</f>
        <v>238.35</v>
      </c>
    </row>
    <row r="1791" spans="1:6" s="2" customFormat="1" ht="15" customHeight="1">
      <c r="A1791" s="66" t="s">
        <v>6</v>
      </c>
      <c r="B1791" s="67"/>
      <c r="C1791" s="67"/>
      <c r="D1791" s="67"/>
      <c r="E1791" s="68"/>
      <c r="F1791" s="11">
        <f>SUM(F1790:F1790)</f>
        <v>238.35</v>
      </c>
    </row>
    <row r="1792" spans="1:6" ht="7.5" customHeight="1"/>
    <row r="1793" spans="1:8" s="2" customFormat="1" ht="20.100000000000001" customHeight="1">
      <c r="A1793" s="45" t="s">
        <v>28</v>
      </c>
      <c r="B1793" s="46"/>
      <c r="C1793" s="46"/>
      <c r="D1793" s="46"/>
      <c r="E1793" s="46"/>
      <c r="F1793" s="47"/>
    </row>
    <row r="1794" spans="1:8" s="2" customFormat="1" ht="24.95" customHeight="1">
      <c r="A1794" s="48" t="s">
        <v>13</v>
      </c>
      <c r="B1794" s="50"/>
      <c r="C1794" s="7" t="s">
        <v>3</v>
      </c>
      <c r="D1794" s="7" t="s">
        <v>4</v>
      </c>
      <c r="E1794" s="7" t="s">
        <v>7</v>
      </c>
      <c r="F1794" s="7" t="s">
        <v>0</v>
      </c>
    </row>
    <row r="1795" spans="1:8" s="2" customFormat="1" ht="15" customHeight="1">
      <c r="A1795" s="58" t="str">
        <f>A1759</f>
        <v>Estaca 1025+00,00 A 1032+00,00</v>
      </c>
      <c r="B1795" s="60"/>
      <c r="C1795" s="1">
        <f>D1759</f>
        <v>140</v>
      </c>
      <c r="D1795" s="1">
        <f>E1759</f>
        <v>11.35</v>
      </c>
      <c r="E1795" s="15">
        <v>1</v>
      </c>
      <c r="F1795" s="4">
        <f>D1795*E1795*C1795</f>
        <v>1589</v>
      </c>
    </row>
    <row r="1796" spans="1:8" s="2" customFormat="1" ht="15" customHeight="1">
      <c r="A1796" s="66" t="s">
        <v>6</v>
      </c>
      <c r="B1796" s="67"/>
      <c r="C1796" s="67"/>
      <c r="D1796" s="67"/>
      <c r="E1796" s="68"/>
      <c r="F1796" s="11">
        <f>SUM(F1795:F1795)</f>
        <v>1589</v>
      </c>
    </row>
    <row r="1797" spans="1:8" ht="7.5" customHeight="1"/>
    <row r="1798" spans="1:8" s="2" customFormat="1" ht="20.100000000000001" customHeight="1">
      <c r="A1798" s="45" t="s">
        <v>29</v>
      </c>
      <c r="B1798" s="46"/>
      <c r="C1798" s="46"/>
      <c r="D1798" s="46"/>
      <c r="E1798" s="46"/>
      <c r="F1798" s="47"/>
    </row>
    <row r="1799" spans="1:8" s="2" customFormat="1" ht="24.95" customHeight="1">
      <c r="A1799" s="48" t="s">
        <v>13</v>
      </c>
      <c r="B1799" s="50"/>
      <c r="C1799" s="7" t="s">
        <v>3</v>
      </c>
      <c r="D1799" s="7" t="s">
        <v>4</v>
      </c>
      <c r="E1799" s="7" t="s">
        <v>7</v>
      </c>
      <c r="F1799" s="7" t="s">
        <v>0</v>
      </c>
    </row>
    <row r="1800" spans="1:8" s="2" customFormat="1" ht="15" customHeight="1">
      <c r="A1800" s="58" t="str">
        <f>A1795</f>
        <v>Estaca 1025+00,00 A 1032+00,00</v>
      </c>
      <c r="B1800" s="60"/>
      <c r="C1800" s="1">
        <f>D1759</f>
        <v>140</v>
      </c>
      <c r="D1800" s="1">
        <v>9.1999999999999993</v>
      </c>
      <c r="E1800" s="15">
        <v>4</v>
      </c>
      <c r="F1800" s="4">
        <f>D1800*E1800*C1800</f>
        <v>5152</v>
      </c>
    </row>
    <row r="1801" spans="1:8" s="2" customFormat="1" ht="15" customHeight="1">
      <c r="A1801" s="66" t="s">
        <v>6</v>
      </c>
      <c r="B1801" s="67"/>
      <c r="C1801" s="67"/>
      <c r="D1801" s="67"/>
      <c r="E1801" s="68"/>
      <c r="F1801" s="11">
        <f>SUM(F1800:F1800)</f>
        <v>5152</v>
      </c>
    </row>
    <row r="1802" spans="1:8" s="2" customFormat="1" ht="7.5" customHeight="1">
      <c r="A1802" s="57"/>
      <c r="B1802" s="57"/>
      <c r="C1802" s="57"/>
      <c r="D1802" s="57"/>
      <c r="E1802" s="57"/>
      <c r="F1802" s="57"/>
    </row>
    <row r="1803" spans="1:8" s="2" customFormat="1" ht="20.100000000000001" customHeight="1">
      <c r="A1803" s="45" t="s">
        <v>189</v>
      </c>
      <c r="B1803" s="46"/>
      <c r="C1803" s="46"/>
      <c r="D1803" s="46"/>
      <c r="E1803" s="46"/>
      <c r="F1803" s="47"/>
    </row>
    <row r="1804" spans="1:8" s="2" customFormat="1" ht="39.950000000000003" customHeight="1">
      <c r="A1804" s="48" t="s">
        <v>13</v>
      </c>
      <c r="B1804" s="49"/>
      <c r="C1804" s="50"/>
      <c r="D1804" s="7" t="s">
        <v>3</v>
      </c>
      <c r="E1804" s="7" t="s">
        <v>4</v>
      </c>
      <c r="F1804" s="7" t="s">
        <v>0</v>
      </c>
    </row>
    <row r="1805" spans="1:8" s="2" customFormat="1" ht="15" customHeight="1">
      <c r="A1805" s="58" t="str">
        <f>A1800</f>
        <v>Estaca 1025+00,00 A 1032+00,00</v>
      </c>
      <c r="B1805" s="59"/>
      <c r="C1805" s="60"/>
      <c r="D1805" s="1">
        <f>C1800</f>
        <v>140</v>
      </c>
      <c r="E1805" s="1">
        <f>D1800</f>
        <v>9.1999999999999993</v>
      </c>
      <c r="F1805" s="1">
        <f>E1805*D1805</f>
        <v>1288</v>
      </c>
    </row>
    <row r="1806" spans="1:8" s="2" customFormat="1" ht="15" customHeight="1">
      <c r="A1806" s="54" t="s">
        <v>6</v>
      </c>
      <c r="B1806" s="55"/>
      <c r="C1806" s="55"/>
      <c r="D1806" s="55"/>
      <c r="E1806" s="56"/>
      <c r="F1806" s="5">
        <f>SUM(F1805:F1805)</f>
        <v>1288</v>
      </c>
      <c r="G1806" s="8"/>
      <c r="H1806" s="3"/>
    </row>
    <row r="1807" spans="1:8" s="2" customFormat="1" ht="7.5" customHeight="1">
      <c r="A1807" s="57"/>
      <c r="B1807" s="57"/>
      <c r="C1807" s="57"/>
      <c r="D1807" s="57"/>
      <c r="E1807" s="57"/>
      <c r="F1807" s="57"/>
    </row>
    <row r="1808" spans="1:8" s="2" customFormat="1" ht="20.100000000000001" customHeight="1">
      <c r="A1808" s="45" t="s">
        <v>15</v>
      </c>
      <c r="B1808" s="46"/>
      <c r="C1808" s="46"/>
      <c r="D1808" s="46"/>
      <c r="E1808" s="46"/>
      <c r="F1808" s="47"/>
    </row>
    <row r="1809" spans="1:9" s="2" customFormat="1" ht="39.950000000000003" customHeight="1">
      <c r="A1809" s="31" t="s">
        <v>13</v>
      </c>
      <c r="B1809" s="7" t="s">
        <v>3</v>
      </c>
      <c r="C1809" s="7" t="s">
        <v>4</v>
      </c>
      <c r="D1809" s="7" t="s">
        <v>0</v>
      </c>
      <c r="E1809" s="7" t="s">
        <v>1</v>
      </c>
      <c r="F1809" s="7" t="s">
        <v>2</v>
      </c>
    </row>
    <row r="1810" spans="1:9" s="2" customFormat="1" ht="15" customHeight="1">
      <c r="A1810" s="6" t="str">
        <f>A1800</f>
        <v>Estaca 1025+00,00 A 1032+00,00</v>
      </c>
      <c r="B1810" s="1">
        <f>C1800</f>
        <v>140</v>
      </c>
      <c r="C1810" s="1">
        <v>10.35</v>
      </c>
      <c r="D1810" s="1">
        <f>C1810*B1810</f>
        <v>1449</v>
      </c>
      <c r="E1810" s="1">
        <v>0.05</v>
      </c>
      <c r="F1810" s="1">
        <f>E1810*D1810</f>
        <v>72.45</v>
      </c>
    </row>
    <row r="1811" spans="1:9" s="2" customFormat="1" ht="15" customHeight="1">
      <c r="A1811" s="54" t="s">
        <v>6</v>
      </c>
      <c r="B1811" s="55"/>
      <c r="C1811" s="55"/>
      <c r="D1811" s="5">
        <f>SUM(D1810:D1810)</f>
        <v>1449</v>
      </c>
      <c r="E1811" s="23"/>
      <c r="F1811" s="5">
        <f>SUM(F1810:F1810)</f>
        <v>72.45</v>
      </c>
      <c r="G1811" s="8"/>
      <c r="H1811" s="3"/>
    </row>
    <row r="1812" spans="1:9" s="2" customFormat="1" ht="7.5" customHeight="1">
      <c r="A1812" s="57"/>
      <c r="B1812" s="57"/>
      <c r="C1812" s="57"/>
      <c r="D1812" s="57"/>
      <c r="E1812" s="57"/>
      <c r="F1812" s="57"/>
    </row>
    <row r="1813" spans="1:9" s="2" customFormat="1" ht="20.100000000000001" customHeight="1">
      <c r="A1813" s="45" t="s">
        <v>5</v>
      </c>
      <c r="B1813" s="46"/>
      <c r="C1813" s="46"/>
      <c r="D1813" s="46"/>
      <c r="E1813" s="46"/>
      <c r="F1813" s="47"/>
    </row>
    <row r="1814" spans="1:9" s="2" customFormat="1" ht="39.950000000000003" customHeight="1">
      <c r="A1814" s="31" t="s">
        <v>13</v>
      </c>
      <c r="B1814" s="7" t="s">
        <v>3</v>
      </c>
      <c r="C1814" s="7" t="s">
        <v>4</v>
      </c>
      <c r="D1814" s="7" t="s">
        <v>0</v>
      </c>
      <c r="E1814" s="7" t="s">
        <v>1</v>
      </c>
      <c r="F1814" s="7" t="s">
        <v>2</v>
      </c>
    </row>
    <row r="1815" spans="1:9" s="2" customFormat="1" ht="15" customHeight="1">
      <c r="A1815" s="6" t="str">
        <f>A1810</f>
        <v>Estaca 1025+00,00 A 1032+00,00</v>
      </c>
      <c r="B1815" s="12">
        <f>B1810</f>
        <v>140</v>
      </c>
      <c r="C1815" s="1">
        <f>C1810</f>
        <v>10.35</v>
      </c>
      <c r="D1815" s="1">
        <f>C1815*B1815</f>
        <v>1449</v>
      </c>
      <c r="E1815" s="1">
        <v>0.08</v>
      </c>
      <c r="F1815" s="1">
        <f>E1815*D1815</f>
        <v>115.92</v>
      </c>
    </row>
    <row r="1816" spans="1:9" s="2" customFormat="1" ht="15" customHeight="1">
      <c r="A1816" s="32" t="s">
        <v>174</v>
      </c>
      <c r="B1816" s="12">
        <v>112</v>
      </c>
      <c r="C1816" s="1">
        <v>5</v>
      </c>
      <c r="D1816" s="1">
        <f>C1816*B1816</f>
        <v>560</v>
      </c>
      <c r="E1816" s="1">
        <v>7.4999999999999997E-2</v>
      </c>
      <c r="F1816" s="1">
        <f>E1816*D1816</f>
        <v>42</v>
      </c>
    </row>
    <row r="1817" spans="1:9" s="2" customFormat="1" ht="15" customHeight="1">
      <c r="A1817" s="54" t="s">
        <v>6</v>
      </c>
      <c r="B1817" s="55"/>
      <c r="C1817" s="55"/>
      <c r="D1817" s="5">
        <f>SUM(D1815:D1815)</f>
        <v>1449</v>
      </c>
      <c r="E1817" s="23"/>
      <c r="F1817" s="5">
        <f>SUM(F1815:F1815)</f>
        <v>115.92</v>
      </c>
      <c r="G1817" s="8"/>
      <c r="H1817" s="3"/>
    </row>
    <row r="1818" spans="1:9" ht="7.5" customHeight="1">
      <c r="A1818" s="57"/>
      <c r="B1818" s="57"/>
      <c r="C1818" s="57"/>
      <c r="D1818" s="57"/>
      <c r="E1818" s="57"/>
      <c r="F1818" s="57"/>
      <c r="I1818" s="2"/>
    </row>
    <row r="1819" spans="1:9" s="2" customFormat="1" ht="15" customHeight="1">
      <c r="A1819" s="61" t="s">
        <v>36</v>
      </c>
      <c r="B1819" s="61"/>
      <c r="C1819" s="61"/>
      <c r="D1819" s="61"/>
      <c r="E1819" s="61"/>
      <c r="F1819" s="62"/>
      <c r="G1819" s="9"/>
    </row>
    <row r="1820" spans="1:9" ht="7.5" customHeight="1"/>
    <row r="1821" spans="1:9" s="2" customFormat="1" ht="20.100000000000001" customHeight="1">
      <c r="A1821" s="45" t="s">
        <v>17</v>
      </c>
      <c r="B1821" s="46"/>
      <c r="C1821" s="46"/>
      <c r="D1821" s="46"/>
      <c r="E1821" s="46"/>
      <c r="F1821" s="47"/>
    </row>
    <row r="1822" spans="1:9" s="2" customFormat="1" ht="24.95" customHeight="1">
      <c r="A1822" s="48" t="s">
        <v>13</v>
      </c>
      <c r="B1822" s="49"/>
      <c r="C1822" s="50"/>
      <c r="D1822" s="7" t="s">
        <v>3</v>
      </c>
      <c r="E1822" s="7" t="s">
        <v>4</v>
      </c>
      <c r="F1822" s="7" t="s">
        <v>0</v>
      </c>
    </row>
    <row r="1823" spans="1:9" s="2" customFormat="1" ht="15" customHeight="1">
      <c r="A1823" s="69" t="s">
        <v>50</v>
      </c>
      <c r="B1823" s="70"/>
      <c r="C1823" s="71"/>
      <c r="D1823" s="10">
        <v>12</v>
      </c>
      <c r="E1823" s="10">
        <v>14</v>
      </c>
      <c r="F1823" s="1">
        <f>D1823*E1823</f>
        <v>168</v>
      </c>
    </row>
    <row r="1824" spans="1:9">
      <c r="A1824" s="66" t="s">
        <v>6</v>
      </c>
      <c r="B1824" s="67"/>
      <c r="C1824" s="67"/>
      <c r="D1824" s="67"/>
      <c r="E1824" s="68"/>
      <c r="F1824" s="11">
        <f>SUM(F1823:F1823)</f>
        <v>168</v>
      </c>
    </row>
    <row r="1825" spans="1:6" ht="7.5" customHeight="1"/>
    <row r="1826" spans="1:6" s="2" customFormat="1" ht="20.100000000000001" customHeight="1">
      <c r="A1826" s="45" t="s">
        <v>20</v>
      </c>
      <c r="B1826" s="46"/>
      <c r="C1826" s="46"/>
      <c r="D1826" s="46"/>
      <c r="E1826" s="46"/>
      <c r="F1826" s="47"/>
    </row>
    <row r="1827" spans="1:6" s="2" customFormat="1" ht="24.95" customHeight="1">
      <c r="A1827" s="48" t="s">
        <v>13</v>
      </c>
      <c r="B1827" s="49"/>
      <c r="C1827" s="50"/>
      <c r="D1827" s="7" t="s">
        <v>3</v>
      </c>
      <c r="E1827" s="7" t="s">
        <v>4</v>
      </c>
      <c r="F1827" s="7" t="s">
        <v>0</v>
      </c>
    </row>
    <row r="1828" spans="1:6" s="2" customFormat="1" ht="15" customHeight="1">
      <c r="A1828" s="69" t="s">
        <v>96</v>
      </c>
      <c r="B1828" s="70"/>
      <c r="C1828" s="71"/>
      <c r="D1828" s="38">
        <v>455</v>
      </c>
      <c r="E1828" s="10">
        <v>8</v>
      </c>
      <c r="F1828" s="1">
        <f t="shared" ref="F1828:F1835" si="194">D1828*E1828</f>
        <v>3640</v>
      </c>
    </row>
    <row r="1829" spans="1:6" s="2" customFormat="1" ht="15" customHeight="1">
      <c r="A1829" s="69" t="s">
        <v>172</v>
      </c>
      <c r="B1829" s="70"/>
      <c r="C1829" s="71"/>
      <c r="D1829" s="38">
        <v>195</v>
      </c>
      <c r="E1829" s="10">
        <v>31.654</v>
      </c>
      <c r="F1829" s="1">
        <f t="shared" si="194"/>
        <v>6172.53</v>
      </c>
    </row>
    <row r="1830" spans="1:6" s="2" customFormat="1" ht="15" customHeight="1">
      <c r="A1830" s="69" t="s">
        <v>97</v>
      </c>
      <c r="B1830" s="70"/>
      <c r="C1830" s="71"/>
      <c r="D1830" s="30">
        <v>525</v>
      </c>
      <c r="E1830" s="10">
        <v>8</v>
      </c>
      <c r="F1830" s="1">
        <f t="shared" si="194"/>
        <v>4200</v>
      </c>
    </row>
    <row r="1831" spans="1:6" s="2" customFormat="1" ht="15" customHeight="1">
      <c r="A1831" s="69" t="s">
        <v>99</v>
      </c>
      <c r="B1831" s="70"/>
      <c r="C1831" s="71"/>
      <c r="D1831" s="38">
        <v>330</v>
      </c>
      <c r="E1831" s="10">
        <v>12.05</v>
      </c>
      <c r="F1831" s="1">
        <f t="shared" si="194"/>
        <v>3976.5000000000005</v>
      </c>
    </row>
    <row r="1832" spans="1:6" s="2" customFormat="1" ht="15" customHeight="1">
      <c r="A1832" s="69" t="s">
        <v>98</v>
      </c>
      <c r="B1832" s="70"/>
      <c r="C1832" s="71"/>
      <c r="D1832" s="38">
        <v>820</v>
      </c>
      <c r="E1832" s="10">
        <v>8</v>
      </c>
      <c r="F1832" s="1">
        <f t="shared" si="194"/>
        <v>6560</v>
      </c>
    </row>
    <row r="1833" spans="1:6" s="2" customFormat="1" ht="15" customHeight="1">
      <c r="A1833" s="69" t="s">
        <v>173</v>
      </c>
      <c r="B1833" s="70"/>
      <c r="C1833" s="71"/>
      <c r="D1833" s="38">
        <v>80</v>
      </c>
      <c r="E1833" s="10">
        <v>13.2</v>
      </c>
      <c r="F1833" s="1">
        <f t="shared" si="194"/>
        <v>1056</v>
      </c>
    </row>
    <row r="1834" spans="1:6" s="2" customFormat="1" ht="15" customHeight="1">
      <c r="A1834" s="69" t="s">
        <v>175</v>
      </c>
      <c r="B1834" s="70"/>
      <c r="C1834" s="71"/>
      <c r="D1834" s="30">
        <v>190</v>
      </c>
      <c r="E1834" s="10">
        <v>29.5</v>
      </c>
      <c r="F1834" s="1">
        <f t="shared" si="194"/>
        <v>5605</v>
      </c>
    </row>
    <row r="1835" spans="1:6" s="2" customFormat="1" ht="15" customHeight="1">
      <c r="A1835" s="69" t="s">
        <v>174</v>
      </c>
      <c r="B1835" s="70"/>
      <c r="C1835" s="71"/>
      <c r="D1835" s="30">
        <v>112</v>
      </c>
      <c r="E1835" s="10">
        <v>5</v>
      </c>
      <c r="F1835" s="1">
        <f t="shared" si="194"/>
        <v>560</v>
      </c>
    </row>
    <row r="1836" spans="1:6" s="2" customFormat="1" ht="15" customHeight="1">
      <c r="A1836" s="72" t="s">
        <v>6</v>
      </c>
      <c r="B1836" s="73"/>
      <c r="C1836" s="73"/>
      <c r="D1836" s="73"/>
      <c r="E1836" s="74"/>
      <c r="F1836" s="11">
        <f>SUM(F1828:F1835)</f>
        <v>31770.03</v>
      </c>
    </row>
    <row r="1838" spans="1:6" ht="15">
      <c r="A1838" s="45" t="s">
        <v>23</v>
      </c>
      <c r="B1838" s="46"/>
      <c r="C1838" s="46"/>
      <c r="D1838" s="46"/>
      <c r="E1838" s="46"/>
      <c r="F1838" s="47"/>
    </row>
    <row r="1839" spans="1:6" ht="38.25">
      <c r="A1839" s="22" t="s">
        <v>13</v>
      </c>
      <c r="B1839" s="7" t="s">
        <v>3</v>
      </c>
      <c r="C1839" s="7" t="s">
        <v>4</v>
      </c>
      <c r="D1839" s="7" t="s">
        <v>0</v>
      </c>
      <c r="E1839" s="7" t="s">
        <v>1</v>
      </c>
      <c r="F1839" s="7" t="s">
        <v>2</v>
      </c>
    </row>
    <row r="1840" spans="1:6">
      <c r="A1840" s="6" t="str">
        <f>A1828</f>
        <v>Estaca 890+0,00 A 912+5,00</v>
      </c>
      <c r="B1840" s="1">
        <f>D1828</f>
        <v>455</v>
      </c>
      <c r="C1840" s="1">
        <f>E1828</f>
        <v>8</v>
      </c>
      <c r="D1840" s="4">
        <f t="shared" ref="D1840:D1845" si="195">C1840*B1840</f>
        <v>3640</v>
      </c>
      <c r="E1840" s="1">
        <v>0.4</v>
      </c>
      <c r="F1840" s="1">
        <f t="shared" ref="F1840:F1845" si="196">D1840*E1840</f>
        <v>1456</v>
      </c>
    </row>
    <row r="1841" spans="1:6">
      <c r="A1841" s="6" t="str">
        <f>A1829</f>
        <v>Estaca 912+15,00 A 922+10,00 - ESTAÇÃO SOLAR</v>
      </c>
      <c r="B1841" s="1">
        <f>D1829</f>
        <v>195</v>
      </c>
      <c r="C1841" s="1">
        <f>E1829</f>
        <v>31.654</v>
      </c>
      <c r="D1841" s="4">
        <f>C1841*B1841</f>
        <v>6172.53</v>
      </c>
      <c r="E1841" s="1">
        <v>0.4</v>
      </c>
      <c r="F1841" s="1">
        <f>D1841*E1841</f>
        <v>2469.0120000000002</v>
      </c>
    </row>
    <row r="1842" spans="1:6">
      <c r="A1842" s="6" t="str">
        <f t="shared" ref="A1842:A1847" si="197">A1830</f>
        <v>Estaca 922+10,00 A 955+00,00</v>
      </c>
      <c r="B1842" s="1">
        <f t="shared" ref="B1842:C1845" si="198">D1830</f>
        <v>525</v>
      </c>
      <c r="C1842" s="1">
        <f t="shared" si="198"/>
        <v>8</v>
      </c>
      <c r="D1842" s="4">
        <f t="shared" si="195"/>
        <v>4200</v>
      </c>
      <c r="E1842" s="1">
        <v>0.4</v>
      </c>
      <c r="F1842" s="1">
        <f t="shared" si="196"/>
        <v>1680</v>
      </c>
    </row>
    <row r="1843" spans="1:6">
      <c r="A1843" s="6" t="str">
        <f t="shared" si="197"/>
        <v xml:space="preserve">Estaca 953+15,00 A 970+05,00 </v>
      </c>
      <c r="B1843" s="1">
        <f t="shared" si="198"/>
        <v>330</v>
      </c>
      <c r="C1843" s="1">
        <f t="shared" si="198"/>
        <v>12.05</v>
      </c>
      <c r="D1843" s="4">
        <f t="shared" si="195"/>
        <v>3976.5000000000005</v>
      </c>
      <c r="E1843" s="1">
        <v>0.4</v>
      </c>
      <c r="F1843" s="1">
        <f t="shared" si="196"/>
        <v>1590.6000000000004</v>
      </c>
    </row>
    <row r="1844" spans="1:6">
      <c r="A1844" s="6" t="str">
        <f t="shared" si="197"/>
        <v>Estaca 970+05,00 A 1011+05,00</v>
      </c>
      <c r="B1844" s="1">
        <f t="shared" si="198"/>
        <v>820</v>
      </c>
      <c r="C1844" s="1">
        <f t="shared" si="198"/>
        <v>8</v>
      </c>
      <c r="D1844" s="4">
        <f t="shared" si="195"/>
        <v>6560</v>
      </c>
      <c r="E1844" s="1">
        <v>0.4</v>
      </c>
      <c r="F1844" s="1">
        <f t="shared" si="196"/>
        <v>2624</v>
      </c>
    </row>
    <row r="1845" spans="1:6">
      <c r="A1845" s="6" t="str">
        <f t="shared" si="197"/>
        <v>Estaca 1011+05,00 A 1015+5,00</v>
      </c>
      <c r="B1845" s="1">
        <f t="shared" si="198"/>
        <v>80</v>
      </c>
      <c r="C1845" s="1">
        <f t="shared" si="198"/>
        <v>13.2</v>
      </c>
      <c r="D1845" s="4">
        <f t="shared" si="195"/>
        <v>1056</v>
      </c>
      <c r="E1845" s="1">
        <v>0.4</v>
      </c>
      <c r="F1845" s="1">
        <f t="shared" si="196"/>
        <v>422.40000000000003</v>
      </c>
    </row>
    <row r="1846" spans="1:6">
      <c r="A1846" s="6" t="str">
        <f t="shared" si="197"/>
        <v>Estaca 1015+05,00 A 1024+15,00 -ESTAÇÃO ATUBA</v>
      </c>
      <c r="B1846" s="1">
        <f>D1834</f>
        <v>190</v>
      </c>
      <c r="C1846" s="1">
        <f>E1834</f>
        <v>29.5</v>
      </c>
      <c r="D1846" s="4">
        <f>C1846*B1846</f>
        <v>5605</v>
      </c>
      <c r="E1846" s="1">
        <v>0.4</v>
      </c>
      <c r="F1846" s="1">
        <f>D1846*E1846</f>
        <v>2242</v>
      </c>
    </row>
    <row r="1847" spans="1:6">
      <c r="A1847" s="6" t="str">
        <f t="shared" si="197"/>
        <v>Placas de Transição</v>
      </c>
      <c r="B1847" s="1">
        <f>D1835</f>
        <v>112</v>
      </c>
      <c r="C1847" s="1">
        <f>E1835</f>
        <v>5</v>
      </c>
      <c r="D1847" s="4">
        <f>C1847*B1847</f>
        <v>560</v>
      </c>
      <c r="E1847" s="1">
        <v>0.4</v>
      </c>
      <c r="F1847" s="1">
        <f>D1847*E1847</f>
        <v>224</v>
      </c>
    </row>
    <row r="1848" spans="1:6">
      <c r="A1848" s="19" t="s">
        <v>6</v>
      </c>
      <c r="B1848" s="20"/>
      <c r="C1848" s="20"/>
      <c r="D1848" s="20"/>
      <c r="E1848" s="21"/>
      <c r="F1848" s="11">
        <f>SUM(F1840:F1847)</f>
        <v>12708.012000000001</v>
      </c>
    </row>
    <row r="1849" spans="1:6" s="2" customFormat="1" ht="15" customHeight="1">
      <c r="A1849" s="66" t="s">
        <v>168</v>
      </c>
      <c r="B1849" s="67"/>
      <c r="C1849" s="67"/>
      <c r="D1849" s="67"/>
      <c r="E1849" s="68"/>
      <c r="F1849" s="11">
        <f>F1848*0.7</f>
        <v>8895.6083999999992</v>
      </c>
    </row>
    <row r="1850" spans="1:6" s="2" customFormat="1" ht="15" customHeight="1">
      <c r="A1850" s="66" t="s">
        <v>169</v>
      </c>
      <c r="B1850" s="67"/>
      <c r="C1850" s="67"/>
      <c r="D1850" s="67"/>
      <c r="E1850" s="68"/>
      <c r="F1850" s="11">
        <f>F1848*0.3</f>
        <v>3812.4036000000001</v>
      </c>
    </row>
    <row r="1852" spans="1:6" ht="15">
      <c r="A1852" s="45" t="s">
        <v>24</v>
      </c>
      <c r="B1852" s="46"/>
      <c r="C1852" s="46"/>
      <c r="D1852" s="46"/>
      <c r="E1852" s="46"/>
      <c r="F1852" s="47"/>
    </row>
    <row r="1853" spans="1:6" ht="38.25">
      <c r="A1853" s="22" t="s">
        <v>13</v>
      </c>
      <c r="B1853" s="7" t="s">
        <v>3</v>
      </c>
      <c r="C1853" s="7" t="s">
        <v>4</v>
      </c>
      <c r="D1853" s="7" t="s">
        <v>0</v>
      </c>
      <c r="E1853" s="7" t="s">
        <v>1</v>
      </c>
      <c r="F1853" s="7" t="s">
        <v>2</v>
      </c>
    </row>
    <row r="1854" spans="1:6">
      <c r="A1854" s="6" t="str">
        <f>A1828</f>
        <v>Estaca 890+0,00 A 912+5,00</v>
      </c>
      <c r="B1854" s="1">
        <f>D1828</f>
        <v>455</v>
      </c>
      <c r="C1854" s="1">
        <f>E1828</f>
        <v>8</v>
      </c>
      <c r="D1854" s="4">
        <f t="shared" ref="D1854:D1859" si="199">C1854*B1854</f>
        <v>3640</v>
      </c>
      <c r="E1854" s="1">
        <v>0.2</v>
      </c>
      <c r="F1854" s="1">
        <f t="shared" ref="F1854:F1859" si="200">D1854*E1854</f>
        <v>728</v>
      </c>
    </row>
    <row r="1855" spans="1:6">
      <c r="A1855" s="6" t="str">
        <f>A1829</f>
        <v>Estaca 912+15,00 A 922+10,00 - ESTAÇÃO SOLAR</v>
      </c>
      <c r="B1855" s="1">
        <f>D1829</f>
        <v>195</v>
      </c>
      <c r="C1855" s="1">
        <f>E1829</f>
        <v>31.654</v>
      </c>
      <c r="D1855" s="4">
        <f>C1855*B1855</f>
        <v>6172.53</v>
      </c>
      <c r="E1855" s="1">
        <v>0.2</v>
      </c>
      <c r="F1855" s="1">
        <f>D1855*E1855</f>
        <v>1234.5060000000001</v>
      </c>
    </row>
    <row r="1856" spans="1:6">
      <c r="A1856" s="6" t="str">
        <f t="shared" ref="A1856:A1861" si="201">A1830</f>
        <v>Estaca 922+10,00 A 955+00,00</v>
      </c>
      <c r="B1856" s="1">
        <f t="shared" ref="B1856:C1859" si="202">D1830</f>
        <v>525</v>
      </c>
      <c r="C1856" s="1">
        <f t="shared" si="202"/>
        <v>8</v>
      </c>
      <c r="D1856" s="4">
        <f t="shared" si="199"/>
        <v>4200</v>
      </c>
      <c r="E1856" s="1">
        <v>0.2</v>
      </c>
      <c r="F1856" s="1">
        <f t="shared" si="200"/>
        <v>840</v>
      </c>
    </row>
    <row r="1857" spans="1:6">
      <c r="A1857" s="6" t="str">
        <f t="shared" si="201"/>
        <v xml:space="preserve">Estaca 953+15,00 A 970+05,00 </v>
      </c>
      <c r="B1857" s="1">
        <f t="shared" si="202"/>
        <v>330</v>
      </c>
      <c r="C1857" s="1">
        <f t="shared" si="202"/>
        <v>12.05</v>
      </c>
      <c r="D1857" s="4">
        <f t="shared" si="199"/>
        <v>3976.5000000000005</v>
      </c>
      <c r="E1857" s="1">
        <v>0.2</v>
      </c>
      <c r="F1857" s="1">
        <f t="shared" si="200"/>
        <v>795.30000000000018</v>
      </c>
    </row>
    <row r="1858" spans="1:6">
      <c r="A1858" s="6" t="str">
        <f t="shared" si="201"/>
        <v>Estaca 970+05,00 A 1011+05,00</v>
      </c>
      <c r="B1858" s="1">
        <f t="shared" si="202"/>
        <v>820</v>
      </c>
      <c r="C1858" s="1">
        <f t="shared" si="202"/>
        <v>8</v>
      </c>
      <c r="D1858" s="4">
        <f t="shared" si="199"/>
        <v>6560</v>
      </c>
      <c r="E1858" s="1">
        <v>0.2</v>
      </c>
      <c r="F1858" s="1">
        <f t="shared" si="200"/>
        <v>1312</v>
      </c>
    </row>
    <row r="1859" spans="1:6">
      <c r="A1859" s="6" t="str">
        <f t="shared" si="201"/>
        <v>Estaca 1011+05,00 A 1015+5,00</v>
      </c>
      <c r="B1859" s="1">
        <f t="shared" si="202"/>
        <v>80</v>
      </c>
      <c r="C1859" s="1">
        <f t="shared" si="202"/>
        <v>13.2</v>
      </c>
      <c r="D1859" s="4">
        <f t="shared" si="199"/>
        <v>1056</v>
      </c>
      <c r="E1859" s="1">
        <v>0.2</v>
      </c>
      <c r="F1859" s="1">
        <f t="shared" si="200"/>
        <v>211.20000000000002</v>
      </c>
    </row>
    <row r="1860" spans="1:6">
      <c r="A1860" s="6" t="str">
        <f t="shared" si="201"/>
        <v>Estaca 1015+05,00 A 1024+15,00 -ESTAÇÃO ATUBA</v>
      </c>
      <c r="B1860" s="1">
        <f>D1834</f>
        <v>190</v>
      </c>
      <c r="C1860" s="1">
        <f>E1834</f>
        <v>29.5</v>
      </c>
      <c r="D1860" s="4">
        <f>C1860*B1860</f>
        <v>5605</v>
      </c>
      <c r="E1860" s="1">
        <v>0.2</v>
      </c>
      <c r="F1860" s="1">
        <f>D1860*E1860</f>
        <v>1121</v>
      </c>
    </row>
    <row r="1861" spans="1:6">
      <c r="A1861" s="6" t="str">
        <f t="shared" si="201"/>
        <v>Placas de Transição</v>
      </c>
      <c r="B1861" s="1">
        <f>D1835</f>
        <v>112</v>
      </c>
      <c r="C1861" s="1">
        <f>E1835</f>
        <v>5</v>
      </c>
      <c r="D1861" s="4">
        <f>C1861*B1861</f>
        <v>560</v>
      </c>
      <c r="E1861" s="1">
        <v>0.2</v>
      </c>
      <c r="F1861" s="1">
        <f>D1861*E1861</f>
        <v>112</v>
      </c>
    </row>
    <row r="1862" spans="1:6">
      <c r="A1862" s="66" t="s">
        <v>6</v>
      </c>
      <c r="B1862" s="67"/>
      <c r="C1862" s="67"/>
      <c r="D1862" s="67"/>
      <c r="E1862" s="68"/>
      <c r="F1862" s="11">
        <f>SUM(F1854:F1861)</f>
        <v>6354.0060000000003</v>
      </c>
    </row>
    <row r="1863" spans="1:6" s="2" customFormat="1" ht="15" customHeight="1">
      <c r="A1863" s="66" t="s">
        <v>168</v>
      </c>
      <c r="B1863" s="67"/>
      <c r="C1863" s="67"/>
      <c r="D1863" s="67"/>
      <c r="E1863" s="68"/>
      <c r="F1863" s="11">
        <f>F1862*0.7</f>
        <v>4447.8041999999996</v>
      </c>
    </row>
    <row r="1864" spans="1:6" s="2" customFormat="1" ht="15" customHeight="1">
      <c r="A1864" s="66" t="s">
        <v>169</v>
      </c>
      <c r="B1864" s="67"/>
      <c r="C1864" s="67"/>
      <c r="D1864" s="67"/>
      <c r="E1864" s="68"/>
      <c r="F1864" s="11">
        <f>F1862*0.3</f>
        <v>1906.2018</v>
      </c>
    </row>
    <row r="1866" spans="1:6" ht="15">
      <c r="A1866" s="45" t="s">
        <v>25</v>
      </c>
      <c r="B1866" s="46"/>
      <c r="C1866" s="46"/>
      <c r="D1866" s="46"/>
      <c r="E1866" s="46"/>
      <c r="F1866" s="47"/>
    </row>
    <row r="1867" spans="1:6" ht="38.25">
      <c r="A1867" s="22" t="s">
        <v>13</v>
      </c>
      <c r="B1867" s="7" t="s">
        <v>3</v>
      </c>
      <c r="C1867" s="7" t="s">
        <v>4</v>
      </c>
      <c r="D1867" s="7" t="s">
        <v>0</v>
      </c>
      <c r="E1867" s="7" t="s">
        <v>1</v>
      </c>
      <c r="F1867" s="7" t="s">
        <v>2</v>
      </c>
    </row>
    <row r="1868" spans="1:6">
      <c r="A1868" s="6" t="str">
        <f>A1828</f>
        <v>Estaca 890+0,00 A 912+5,00</v>
      </c>
      <c r="B1868" s="1">
        <f>D1828</f>
        <v>455</v>
      </c>
      <c r="C1868" s="1">
        <f>E1828</f>
        <v>8</v>
      </c>
      <c r="D1868" s="4">
        <f t="shared" ref="D1868:D1873" si="203">C1868*B1868</f>
        <v>3640</v>
      </c>
      <c r="E1868" s="1">
        <v>0.2</v>
      </c>
      <c r="F1868" s="1">
        <f t="shared" ref="F1868:F1873" si="204">D1868*E1868</f>
        <v>728</v>
      </c>
    </row>
    <row r="1869" spans="1:6">
      <c r="A1869" s="6" t="str">
        <f>A1829</f>
        <v>Estaca 912+15,00 A 922+10,00 - ESTAÇÃO SOLAR</v>
      </c>
      <c r="B1869" s="1">
        <f>D1829</f>
        <v>195</v>
      </c>
      <c r="C1869" s="1">
        <f>E1829</f>
        <v>31.654</v>
      </c>
      <c r="D1869" s="4">
        <f>C1869*B1869</f>
        <v>6172.53</v>
      </c>
      <c r="E1869" s="1">
        <v>0.2</v>
      </c>
      <c r="F1869" s="1">
        <f>D1869*E1869</f>
        <v>1234.5060000000001</v>
      </c>
    </row>
    <row r="1870" spans="1:6">
      <c r="A1870" s="6" t="str">
        <f t="shared" ref="A1870:A1875" si="205">A1830</f>
        <v>Estaca 922+10,00 A 955+00,00</v>
      </c>
      <c r="B1870" s="1">
        <f t="shared" ref="B1870:C1873" si="206">D1830</f>
        <v>525</v>
      </c>
      <c r="C1870" s="1">
        <f t="shared" si="206"/>
        <v>8</v>
      </c>
      <c r="D1870" s="4">
        <f t="shared" si="203"/>
        <v>4200</v>
      </c>
      <c r="E1870" s="1">
        <v>0.2</v>
      </c>
      <c r="F1870" s="1">
        <f t="shared" si="204"/>
        <v>840</v>
      </c>
    </row>
    <row r="1871" spans="1:6">
      <c r="A1871" s="6" t="str">
        <f t="shared" si="205"/>
        <v xml:space="preserve">Estaca 953+15,00 A 970+05,00 </v>
      </c>
      <c r="B1871" s="1">
        <f t="shared" si="206"/>
        <v>330</v>
      </c>
      <c r="C1871" s="1">
        <f t="shared" si="206"/>
        <v>12.05</v>
      </c>
      <c r="D1871" s="4">
        <f t="shared" si="203"/>
        <v>3976.5000000000005</v>
      </c>
      <c r="E1871" s="1">
        <v>0.2</v>
      </c>
      <c r="F1871" s="1">
        <f t="shared" si="204"/>
        <v>795.30000000000018</v>
      </c>
    </row>
    <row r="1872" spans="1:6">
      <c r="A1872" s="6" t="str">
        <f t="shared" si="205"/>
        <v>Estaca 970+05,00 A 1011+05,00</v>
      </c>
      <c r="B1872" s="1">
        <f t="shared" si="206"/>
        <v>820</v>
      </c>
      <c r="C1872" s="1">
        <f t="shared" si="206"/>
        <v>8</v>
      </c>
      <c r="D1872" s="4">
        <f t="shared" si="203"/>
        <v>6560</v>
      </c>
      <c r="E1872" s="1">
        <v>0.2</v>
      </c>
      <c r="F1872" s="1">
        <f t="shared" si="204"/>
        <v>1312</v>
      </c>
    </row>
    <row r="1873" spans="1:6">
      <c r="A1873" s="6" t="str">
        <f t="shared" si="205"/>
        <v>Estaca 1011+05,00 A 1015+5,00</v>
      </c>
      <c r="B1873" s="1">
        <f t="shared" si="206"/>
        <v>80</v>
      </c>
      <c r="C1873" s="1">
        <f t="shared" si="206"/>
        <v>13.2</v>
      </c>
      <c r="D1873" s="4">
        <f t="shared" si="203"/>
        <v>1056</v>
      </c>
      <c r="E1873" s="1">
        <v>0.2</v>
      </c>
      <c r="F1873" s="1">
        <f t="shared" si="204"/>
        <v>211.20000000000002</v>
      </c>
    </row>
    <row r="1874" spans="1:6">
      <c r="A1874" s="6" t="str">
        <f t="shared" si="205"/>
        <v>Estaca 1015+05,00 A 1024+15,00 -ESTAÇÃO ATUBA</v>
      </c>
      <c r="B1874" s="1">
        <f>D1834</f>
        <v>190</v>
      </c>
      <c r="C1874" s="1">
        <f>E1834</f>
        <v>29.5</v>
      </c>
      <c r="D1874" s="4">
        <f>C1874*B1874</f>
        <v>5605</v>
      </c>
      <c r="E1874" s="1">
        <v>0.2</v>
      </c>
      <c r="F1874" s="1">
        <f>D1874*E1874</f>
        <v>1121</v>
      </c>
    </row>
    <row r="1875" spans="1:6">
      <c r="A1875" s="6" t="str">
        <f t="shared" si="205"/>
        <v>Placas de Transição</v>
      </c>
      <c r="B1875" s="1">
        <f>D1835</f>
        <v>112</v>
      </c>
      <c r="C1875" s="1">
        <f>E1835</f>
        <v>5</v>
      </c>
      <c r="D1875" s="4">
        <f>C1875*B1875</f>
        <v>560</v>
      </c>
      <c r="E1875" s="1">
        <v>0.2</v>
      </c>
      <c r="F1875" s="1">
        <f>D1875*E1875</f>
        <v>112</v>
      </c>
    </row>
    <row r="1876" spans="1:6">
      <c r="A1876" s="66" t="s">
        <v>6</v>
      </c>
      <c r="B1876" s="67"/>
      <c r="C1876" s="67"/>
      <c r="D1876" s="67"/>
      <c r="E1876" s="68"/>
      <c r="F1876" s="11">
        <f>SUM(F1868:F1875)</f>
        <v>6354.0060000000003</v>
      </c>
    </row>
    <row r="1877" spans="1:6" s="2" customFormat="1" ht="15" customHeight="1">
      <c r="A1877" s="66" t="s">
        <v>170</v>
      </c>
      <c r="B1877" s="67"/>
      <c r="C1877" s="67"/>
      <c r="D1877" s="67"/>
      <c r="E1877" s="68"/>
      <c r="F1877" s="11">
        <f>F1876*0.9</f>
        <v>5718.6054000000004</v>
      </c>
    </row>
    <row r="1878" spans="1:6" s="2" customFormat="1" ht="15" customHeight="1">
      <c r="A1878" s="66" t="s">
        <v>171</v>
      </c>
      <c r="B1878" s="67"/>
      <c r="C1878" s="67"/>
      <c r="D1878" s="67"/>
      <c r="E1878" s="68"/>
      <c r="F1878" s="11">
        <f>F1876*0.1</f>
        <v>635.40060000000005</v>
      </c>
    </row>
    <row r="1880" spans="1:6" ht="15">
      <c r="A1880" s="45" t="s">
        <v>27</v>
      </c>
      <c r="B1880" s="46"/>
      <c r="C1880" s="46"/>
      <c r="D1880" s="46"/>
      <c r="E1880" s="46"/>
      <c r="F1880" s="47"/>
    </row>
    <row r="1881" spans="1:6" ht="25.5">
      <c r="A1881" s="48" t="s">
        <v>13</v>
      </c>
      <c r="B1881" s="49"/>
      <c r="C1881" s="50"/>
      <c r="D1881" s="7" t="s">
        <v>3</v>
      </c>
      <c r="E1881" s="7" t="s">
        <v>4</v>
      </c>
      <c r="F1881" s="7" t="s">
        <v>0</v>
      </c>
    </row>
    <row r="1882" spans="1:6">
      <c r="A1882" s="69" t="str">
        <f>A1840</f>
        <v>Estaca 890+0,00 A 912+5,00</v>
      </c>
      <c r="B1882" s="70"/>
      <c r="C1882" s="71"/>
      <c r="D1882" s="1">
        <f>D1828</f>
        <v>455</v>
      </c>
      <c r="E1882" s="1">
        <f>E1828</f>
        <v>8</v>
      </c>
      <c r="F1882" s="1">
        <f t="shared" ref="F1882:F1887" si="207">D1882*E1882</f>
        <v>3640</v>
      </c>
    </row>
    <row r="1883" spans="1:6">
      <c r="A1883" s="69" t="str">
        <f>A1841</f>
        <v>Estaca 912+15,00 A 922+10,00 - ESTAÇÃO SOLAR</v>
      </c>
      <c r="B1883" s="70"/>
      <c r="C1883" s="71"/>
      <c r="D1883" s="1">
        <f>D1829</f>
        <v>195</v>
      </c>
      <c r="E1883" s="1">
        <f>E1829</f>
        <v>31.654</v>
      </c>
      <c r="F1883" s="1">
        <f>D1883*E1883</f>
        <v>6172.53</v>
      </c>
    </row>
    <row r="1884" spans="1:6">
      <c r="A1884" s="69" t="str">
        <f t="shared" ref="A1884:A1889" si="208">A1842</f>
        <v>Estaca 922+10,00 A 955+00,00</v>
      </c>
      <c r="B1884" s="70"/>
      <c r="C1884" s="71"/>
      <c r="D1884" s="1">
        <f t="shared" ref="D1884:E1889" si="209">D1830</f>
        <v>525</v>
      </c>
      <c r="E1884" s="1">
        <f t="shared" si="209"/>
        <v>8</v>
      </c>
      <c r="F1884" s="1">
        <f t="shared" si="207"/>
        <v>4200</v>
      </c>
    </row>
    <row r="1885" spans="1:6">
      <c r="A1885" s="69" t="str">
        <f t="shared" si="208"/>
        <v xml:space="preserve">Estaca 953+15,00 A 970+05,00 </v>
      </c>
      <c r="B1885" s="70"/>
      <c r="C1885" s="71"/>
      <c r="D1885" s="1">
        <f t="shared" si="209"/>
        <v>330</v>
      </c>
      <c r="E1885" s="1">
        <f t="shared" si="209"/>
        <v>12.05</v>
      </c>
      <c r="F1885" s="1">
        <f t="shared" si="207"/>
        <v>3976.5000000000005</v>
      </c>
    </row>
    <row r="1886" spans="1:6">
      <c r="A1886" s="69" t="str">
        <f t="shared" si="208"/>
        <v>Estaca 970+05,00 A 1011+05,00</v>
      </c>
      <c r="B1886" s="70"/>
      <c r="C1886" s="71"/>
      <c r="D1886" s="1">
        <f t="shared" si="209"/>
        <v>820</v>
      </c>
      <c r="E1886" s="1">
        <f t="shared" si="209"/>
        <v>8</v>
      </c>
      <c r="F1886" s="1">
        <f t="shared" si="207"/>
        <v>6560</v>
      </c>
    </row>
    <row r="1887" spans="1:6">
      <c r="A1887" s="69" t="str">
        <f t="shared" si="208"/>
        <v>Estaca 1011+05,00 A 1015+5,00</v>
      </c>
      <c r="B1887" s="70"/>
      <c r="C1887" s="71"/>
      <c r="D1887" s="1">
        <f t="shared" si="209"/>
        <v>80</v>
      </c>
      <c r="E1887" s="1">
        <f t="shared" si="209"/>
        <v>13.2</v>
      </c>
      <c r="F1887" s="1">
        <f t="shared" si="207"/>
        <v>1056</v>
      </c>
    </row>
    <row r="1888" spans="1:6">
      <c r="A1888" s="69" t="str">
        <f t="shared" si="208"/>
        <v>Estaca 1015+05,00 A 1024+15,00 -ESTAÇÃO ATUBA</v>
      </c>
      <c r="B1888" s="70"/>
      <c r="C1888" s="71"/>
      <c r="D1888" s="1">
        <f t="shared" si="209"/>
        <v>190</v>
      </c>
      <c r="E1888" s="1">
        <f t="shared" si="209"/>
        <v>29.5</v>
      </c>
      <c r="F1888" s="1">
        <f>D1888*E1888</f>
        <v>5605</v>
      </c>
    </row>
    <row r="1889" spans="1:6">
      <c r="A1889" s="69" t="str">
        <f t="shared" si="208"/>
        <v>Placas de Transição</v>
      </c>
      <c r="B1889" s="70"/>
      <c r="C1889" s="71"/>
      <c r="D1889" s="1">
        <f t="shared" si="209"/>
        <v>112</v>
      </c>
      <c r="E1889" s="1">
        <f t="shared" si="209"/>
        <v>5</v>
      </c>
      <c r="F1889" s="1">
        <f>D1889*E1889</f>
        <v>560</v>
      </c>
    </row>
    <row r="1890" spans="1:6">
      <c r="A1890" s="66" t="s">
        <v>6</v>
      </c>
      <c r="B1890" s="67"/>
      <c r="C1890" s="67"/>
      <c r="D1890" s="67"/>
      <c r="E1890" s="68"/>
      <c r="F1890" s="11">
        <f>SUM(F1882:F1889)</f>
        <v>31770.03</v>
      </c>
    </row>
    <row r="1892" spans="1:6" ht="15">
      <c r="A1892" s="45" t="s">
        <v>26</v>
      </c>
      <c r="B1892" s="46"/>
      <c r="C1892" s="46"/>
      <c r="D1892" s="46"/>
      <c r="E1892" s="46"/>
      <c r="F1892" s="47"/>
    </row>
    <row r="1893" spans="1:6" ht="38.25">
      <c r="A1893" s="22" t="s">
        <v>13</v>
      </c>
      <c r="B1893" s="7" t="s">
        <v>3</v>
      </c>
      <c r="C1893" s="7" t="s">
        <v>4</v>
      </c>
      <c r="D1893" s="7" t="s">
        <v>0</v>
      </c>
      <c r="E1893" s="7" t="s">
        <v>1</v>
      </c>
      <c r="F1893" s="7" t="s">
        <v>2</v>
      </c>
    </row>
    <row r="1894" spans="1:6">
      <c r="A1894" s="6" t="str">
        <f>A1828</f>
        <v>Estaca 890+0,00 A 912+5,00</v>
      </c>
      <c r="B1894" s="1">
        <f>D1828</f>
        <v>455</v>
      </c>
      <c r="C1894" s="1">
        <f>E1828</f>
        <v>8</v>
      </c>
      <c r="D1894" s="4">
        <f t="shared" ref="D1894:D1899" si="210">C1894*B1894</f>
        <v>3640</v>
      </c>
      <c r="E1894" s="1">
        <v>0.14000000000000001</v>
      </c>
      <c r="F1894" s="1">
        <f t="shared" ref="F1894:F1899" si="211">D1894*E1894</f>
        <v>509.6</v>
      </c>
    </row>
    <row r="1895" spans="1:6">
      <c r="A1895" s="6" t="str">
        <f>A1829</f>
        <v>Estaca 912+15,00 A 922+10,00 - ESTAÇÃO SOLAR</v>
      </c>
      <c r="B1895" s="1">
        <f>D1829</f>
        <v>195</v>
      </c>
      <c r="C1895" s="1">
        <f>E1829</f>
        <v>31.654</v>
      </c>
      <c r="D1895" s="4">
        <f>C1895*B1895</f>
        <v>6172.53</v>
      </c>
      <c r="E1895" s="1">
        <v>0.14000000000000001</v>
      </c>
      <c r="F1895" s="1">
        <f>D1895*E1895</f>
        <v>864.15420000000006</v>
      </c>
    </row>
    <row r="1896" spans="1:6">
      <c r="A1896" s="6" t="str">
        <f t="shared" ref="A1896:A1901" si="212">A1830</f>
        <v>Estaca 922+10,00 A 955+00,00</v>
      </c>
      <c r="B1896" s="1">
        <f t="shared" ref="B1896:C1899" si="213">D1830</f>
        <v>525</v>
      </c>
      <c r="C1896" s="1">
        <f t="shared" si="213"/>
        <v>8</v>
      </c>
      <c r="D1896" s="4">
        <f t="shared" si="210"/>
        <v>4200</v>
      </c>
      <c r="E1896" s="1">
        <v>0.14000000000000001</v>
      </c>
      <c r="F1896" s="1">
        <f t="shared" si="211"/>
        <v>588</v>
      </c>
    </row>
    <row r="1897" spans="1:6">
      <c r="A1897" s="6" t="str">
        <f t="shared" si="212"/>
        <v xml:space="preserve">Estaca 953+15,00 A 970+05,00 </v>
      </c>
      <c r="B1897" s="1">
        <f t="shared" si="213"/>
        <v>330</v>
      </c>
      <c r="C1897" s="1">
        <f t="shared" si="213"/>
        <v>12.05</v>
      </c>
      <c r="D1897" s="4">
        <f t="shared" si="210"/>
        <v>3976.5000000000005</v>
      </c>
      <c r="E1897" s="1">
        <v>0.14000000000000001</v>
      </c>
      <c r="F1897" s="1">
        <f t="shared" si="211"/>
        <v>556.71000000000015</v>
      </c>
    </row>
    <row r="1898" spans="1:6">
      <c r="A1898" s="6" t="str">
        <f t="shared" si="212"/>
        <v>Estaca 970+05,00 A 1011+05,00</v>
      </c>
      <c r="B1898" s="1">
        <f t="shared" si="213"/>
        <v>820</v>
      </c>
      <c r="C1898" s="1">
        <f t="shared" si="213"/>
        <v>8</v>
      </c>
      <c r="D1898" s="4">
        <f t="shared" si="210"/>
        <v>6560</v>
      </c>
      <c r="E1898" s="1">
        <v>0.14000000000000001</v>
      </c>
      <c r="F1898" s="1">
        <f t="shared" si="211"/>
        <v>918.40000000000009</v>
      </c>
    </row>
    <row r="1899" spans="1:6">
      <c r="A1899" s="6" t="str">
        <f t="shared" si="212"/>
        <v>Estaca 1011+05,00 A 1015+5,00</v>
      </c>
      <c r="B1899" s="1">
        <f t="shared" si="213"/>
        <v>80</v>
      </c>
      <c r="C1899" s="1">
        <f t="shared" si="213"/>
        <v>13.2</v>
      </c>
      <c r="D1899" s="4">
        <f t="shared" si="210"/>
        <v>1056</v>
      </c>
      <c r="E1899" s="1">
        <v>0.14000000000000001</v>
      </c>
      <c r="F1899" s="1">
        <f t="shared" si="211"/>
        <v>147.84</v>
      </c>
    </row>
    <row r="1900" spans="1:6">
      <c r="A1900" s="6" t="str">
        <f t="shared" si="212"/>
        <v>Estaca 1015+05,00 A 1024+15,00 -ESTAÇÃO ATUBA</v>
      </c>
      <c r="B1900" s="1">
        <f>D1834</f>
        <v>190</v>
      </c>
      <c r="C1900" s="1">
        <f>E1834</f>
        <v>29.5</v>
      </c>
      <c r="D1900" s="4">
        <f>C1900*B1900</f>
        <v>5605</v>
      </c>
      <c r="E1900" s="1">
        <v>0.14000000000000001</v>
      </c>
      <c r="F1900" s="1">
        <f>D1900*E1900</f>
        <v>784.7</v>
      </c>
    </row>
    <row r="1901" spans="1:6">
      <c r="A1901" s="6" t="str">
        <f t="shared" si="212"/>
        <v>Placas de Transição</v>
      </c>
      <c r="B1901" s="1">
        <f>D1835</f>
        <v>112</v>
      </c>
      <c r="C1901" s="1">
        <f>E1835</f>
        <v>5</v>
      </c>
      <c r="D1901" s="4">
        <f>C1901*B1901</f>
        <v>560</v>
      </c>
      <c r="E1901" s="1">
        <v>0.14000000000000001</v>
      </c>
      <c r="F1901" s="1">
        <f>D1901*E1901</f>
        <v>78.400000000000006</v>
      </c>
    </row>
    <row r="1902" spans="1:6">
      <c r="A1902" s="66" t="s">
        <v>6</v>
      </c>
      <c r="B1902" s="67"/>
      <c r="C1902" s="67"/>
      <c r="D1902" s="67"/>
      <c r="E1902" s="68"/>
      <c r="F1902" s="11">
        <f>SUM(F1894:F1901)</f>
        <v>4447.8042000000005</v>
      </c>
    </row>
    <row r="1904" spans="1:6" ht="15">
      <c r="A1904" s="45" t="s">
        <v>28</v>
      </c>
      <c r="B1904" s="46"/>
      <c r="C1904" s="46"/>
      <c r="D1904" s="46"/>
      <c r="E1904" s="46"/>
      <c r="F1904" s="47"/>
    </row>
    <row r="1905" spans="1:7" ht="25.5">
      <c r="A1905" s="48" t="s">
        <v>13</v>
      </c>
      <c r="B1905" s="50"/>
      <c r="C1905" s="7" t="s">
        <v>3</v>
      </c>
      <c r="D1905" s="7" t="s">
        <v>4</v>
      </c>
      <c r="E1905" s="7" t="s">
        <v>7</v>
      </c>
      <c r="F1905" s="7" t="s">
        <v>0</v>
      </c>
    </row>
    <row r="1906" spans="1:7">
      <c r="A1906" s="58" t="str">
        <f>A1828</f>
        <v>Estaca 890+0,00 A 912+5,00</v>
      </c>
      <c r="B1906" s="60"/>
      <c r="C1906" s="1">
        <f>D1828</f>
        <v>455</v>
      </c>
      <c r="D1906" s="1">
        <f>E1828</f>
        <v>8</v>
      </c>
      <c r="E1906" s="15">
        <v>1</v>
      </c>
      <c r="F1906" s="4">
        <f t="shared" ref="F1906:F1911" si="214">D1906*E1906*C1906</f>
        <v>3640</v>
      </c>
    </row>
    <row r="1907" spans="1:7">
      <c r="A1907" s="58" t="str">
        <f>A1829</f>
        <v>Estaca 912+15,00 A 922+10,00 - ESTAÇÃO SOLAR</v>
      </c>
      <c r="B1907" s="60"/>
      <c r="C1907" s="1">
        <f>D1829</f>
        <v>195</v>
      </c>
      <c r="D1907" s="1">
        <f>E1829</f>
        <v>31.654</v>
      </c>
      <c r="E1907" s="15">
        <v>1</v>
      </c>
      <c r="F1907" s="4">
        <f>D1907*E1907*C1907</f>
        <v>6172.53</v>
      </c>
    </row>
    <row r="1908" spans="1:7">
      <c r="A1908" s="58" t="str">
        <f t="shared" ref="A1908:A1913" si="215">A1830</f>
        <v>Estaca 922+10,00 A 955+00,00</v>
      </c>
      <c r="B1908" s="60"/>
      <c r="C1908" s="1">
        <f t="shared" ref="C1908:D1911" si="216">D1830</f>
        <v>525</v>
      </c>
      <c r="D1908" s="1">
        <f t="shared" si="216"/>
        <v>8</v>
      </c>
      <c r="E1908" s="15">
        <v>1</v>
      </c>
      <c r="F1908" s="4">
        <f t="shared" si="214"/>
        <v>4200</v>
      </c>
    </row>
    <row r="1909" spans="1:7">
      <c r="A1909" s="58" t="str">
        <f t="shared" si="215"/>
        <v xml:space="preserve">Estaca 953+15,00 A 970+05,00 </v>
      </c>
      <c r="B1909" s="60"/>
      <c r="C1909" s="1">
        <f t="shared" si="216"/>
        <v>330</v>
      </c>
      <c r="D1909" s="1">
        <f t="shared" si="216"/>
        <v>12.05</v>
      </c>
      <c r="E1909" s="15">
        <v>1</v>
      </c>
      <c r="F1909" s="4">
        <f t="shared" si="214"/>
        <v>3976.5000000000005</v>
      </c>
    </row>
    <row r="1910" spans="1:7">
      <c r="A1910" s="58" t="str">
        <f t="shared" si="215"/>
        <v>Estaca 970+05,00 A 1011+05,00</v>
      </c>
      <c r="B1910" s="60"/>
      <c r="C1910" s="1">
        <f t="shared" si="216"/>
        <v>820</v>
      </c>
      <c r="D1910" s="1">
        <f t="shared" si="216"/>
        <v>8</v>
      </c>
      <c r="E1910" s="15">
        <v>1</v>
      </c>
      <c r="F1910" s="4">
        <f t="shared" si="214"/>
        <v>6560</v>
      </c>
    </row>
    <row r="1911" spans="1:7">
      <c r="A1911" s="58" t="str">
        <f t="shared" si="215"/>
        <v>Estaca 1011+05,00 A 1015+5,00</v>
      </c>
      <c r="B1911" s="60"/>
      <c r="C1911" s="1">
        <f t="shared" si="216"/>
        <v>80</v>
      </c>
      <c r="D1911" s="1">
        <f t="shared" si="216"/>
        <v>13.2</v>
      </c>
      <c r="E1911" s="15">
        <v>1</v>
      </c>
      <c r="F1911" s="4">
        <f t="shared" si="214"/>
        <v>1056</v>
      </c>
    </row>
    <row r="1912" spans="1:7">
      <c r="A1912" s="58" t="str">
        <f t="shared" si="215"/>
        <v>Estaca 1015+05,00 A 1024+15,00 -ESTAÇÃO ATUBA</v>
      </c>
      <c r="B1912" s="60"/>
      <c r="C1912" s="1">
        <f>D1834</f>
        <v>190</v>
      </c>
      <c r="D1912" s="1">
        <f>E1834</f>
        <v>29.5</v>
      </c>
      <c r="E1912" s="15">
        <v>1</v>
      </c>
      <c r="F1912" s="4">
        <f>D1912*E1912*C1912</f>
        <v>5605</v>
      </c>
    </row>
    <row r="1913" spans="1:7">
      <c r="A1913" s="58" t="str">
        <f t="shared" si="215"/>
        <v>Placas de Transição</v>
      </c>
      <c r="B1913" s="60"/>
      <c r="C1913" s="1">
        <f>D1835</f>
        <v>112</v>
      </c>
      <c r="D1913" s="1">
        <f>E1835</f>
        <v>5</v>
      </c>
      <c r="E1913" s="15">
        <v>1</v>
      </c>
      <c r="F1913" s="4">
        <f>D1913*E1913*C1913</f>
        <v>560</v>
      </c>
    </row>
    <row r="1914" spans="1:7">
      <c r="A1914" s="66" t="s">
        <v>6</v>
      </c>
      <c r="B1914" s="67"/>
      <c r="C1914" s="67"/>
      <c r="D1914" s="67"/>
      <c r="E1914" s="68"/>
      <c r="F1914" s="11">
        <f>SUM(F1906:F1913)</f>
        <v>31770.03</v>
      </c>
    </row>
    <row r="1915" spans="1:7">
      <c r="A1915" s="57"/>
      <c r="B1915" s="57"/>
      <c r="C1915" s="57"/>
      <c r="D1915" s="57"/>
      <c r="E1915" s="57"/>
      <c r="F1915" s="57"/>
    </row>
    <row r="1916" spans="1:7" ht="15">
      <c r="A1916" s="45" t="s">
        <v>37</v>
      </c>
      <c r="B1916" s="46"/>
      <c r="C1916" s="46"/>
      <c r="D1916" s="46"/>
      <c r="E1916" s="46"/>
      <c r="F1916" s="47"/>
    </row>
    <row r="1917" spans="1:7" ht="38.25">
      <c r="A1917" s="22" t="s">
        <v>13</v>
      </c>
      <c r="B1917" s="7" t="s">
        <v>3</v>
      </c>
      <c r="C1917" s="7" t="s">
        <v>4</v>
      </c>
      <c r="D1917" s="7" t="s">
        <v>0</v>
      </c>
      <c r="E1917" s="7" t="s">
        <v>1</v>
      </c>
      <c r="F1917" s="7" t="s">
        <v>2</v>
      </c>
    </row>
    <row r="1918" spans="1:7">
      <c r="A1918" s="6" t="str">
        <f t="shared" ref="A1918:A1925" si="217">A1906</f>
        <v>Estaca 890+0,00 A 912+5,00</v>
      </c>
      <c r="B1918" s="1">
        <f t="shared" ref="B1918:B1923" si="218">C1906</f>
        <v>455</v>
      </c>
      <c r="C1918" s="1">
        <v>7</v>
      </c>
      <c r="D1918" s="1">
        <f t="shared" ref="D1918:D1923" si="219">C1918*B1918</f>
        <v>3185</v>
      </c>
      <c r="E1918" s="1">
        <v>0.24</v>
      </c>
      <c r="F1918" s="1">
        <f t="shared" ref="F1918:F1923" si="220">E1918*D1918</f>
        <v>764.4</v>
      </c>
      <c r="G1918" s="25"/>
    </row>
    <row r="1919" spans="1:7">
      <c r="A1919" s="6" t="str">
        <f t="shared" si="217"/>
        <v>Estaca 912+15,00 A 922+10,00 - ESTAÇÃO SOLAR</v>
      </c>
      <c r="B1919" s="1">
        <f t="shared" si="218"/>
        <v>195</v>
      </c>
      <c r="C1919" s="1">
        <v>29</v>
      </c>
      <c r="D1919" s="1">
        <f t="shared" si="219"/>
        <v>5655</v>
      </c>
      <c r="E1919" s="1">
        <v>0.24</v>
      </c>
      <c r="F1919" s="1">
        <f t="shared" si="220"/>
        <v>1357.2</v>
      </c>
      <c r="G1919" s="25"/>
    </row>
    <row r="1920" spans="1:7">
      <c r="A1920" s="6" t="str">
        <f t="shared" si="217"/>
        <v>Estaca 922+10,00 A 955+00,00</v>
      </c>
      <c r="B1920" s="1">
        <f t="shared" si="218"/>
        <v>525</v>
      </c>
      <c r="C1920" s="1">
        <v>7</v>
      </c>
      <c r="D1920" s="1">
        <f t="shared" si="219"/>
        <v>3675</v>
      </c>
      <c r="E1920" s="1">
        <v>0.24</v>
      </c>
      <c r="F1920" s="1">
        <f t="shared" si="220"/>
        <v>882</v>
      </c>
      <c r="G1920" s="25"/>
    </row>
    <row r="1921" spans="1:7">
      <c r="A1921" s="6" t="str">
        <f t="shared" si="217"/>
        <v xml:space="preserve">Estaca 953+15,00 A 970+05,00 </v>
      </c>
      <c r="B1921" s="1">
        <f t="shared" si="218"/>
        <v>330</v>
      </c>
      <c r="C1921" s="1">
        <v>10.65</v>
      </c>
      <c r="D1921" s="1">
        <f t="shared" si="219"/>
        <v>3514.5</v>
      </c>
      <c r="E1921" s="1">
        <v>0.24</v>
      </c>
      <c r="F1921" s="1">
        <f t="shared" si="220"/>
        <v>843.48</v>
      </c>
      <c r="G1921" s="25"/>
    </row>
    <row r="1922" spans="1:7">
      <c r="A1922" s="6" t="str">
        <f t="shared" si="217"/>
        <v>Estaca 970+05,00 A 1011+05,00</v>
      </c>
      <c r="B1922" s="1">
        <f t="shared" si="218"/>
        <v>820</v>
      </c>
      <c r="C1922" s="1">
        <v>7</v>
      </c>
      <c r="D1922" s="1">
        <f t="shared" si="219"/>
        <v>5740</v>
      </c>
      <c r="E1922" s="1">
        <v>0.24</v>
      </c>
      <c r="F1922" s="1">
        <f t="shared" si="220"/>
        <v>1377.6</v>
      </c>
    </row>
    <row r="1923" spans="1:7">
      <c r="A1923" s="6" t="str">
        <f t="shared" si="217"/>
        <v>Estaca 1011+05,00 A 1015+5,00</v>
      </c>
      <c r="B1923" s="1">
        <f t="shared" si="218"/>
        <v>80</v>
      </c>
      <c r="C1923" s="1">
        <v>12.2</v>
      </c>
      <c r="D1923" s="1">
        <f t="shared" si="219"/>
        <v>976</v>
      </c>
      <c r="E1923" s="1">
        <v>0.24</v>
      </c>
      <c r="F1923" s="1">
        <f t="shared" si="220"/>
        <v>234.23999999999998</v>
      </c>
    </row>
    <row r="1924" spans="1:7">
      <c r="A1924" s="6" t="str">
        <f t="shared" si="217"/>
        <v>Estaca 1015+05,00 A 1024+15,00 -ESTAÇÃO ATUBA</v>
      </c>
      <c r="B1924" s="1">
        <f>C1912</f>
        <v>190</v>
      </c>
      <c r="C1924" s="1">
        <v>26.9</v>
      </c>
      <c r="D1924" s="1">
        <f>C1924*B1924</f>
        <v>5111</v>
      </c>
      <c r="E1924" s="1">
        <v>0.24</v>
      </c>
      <c r="F1924" s="1">
        <f>E1924*D1924</f>
        <v>1226.6399999999999</v>
      </c>
    </row>
    <row r="1925" spans="1:7">
      <c r="A1925" s="6" t="str">
        <f t="shared" si="217"/>
        <v>Placas de Transição</v>
      </c>
      <c r="B1925" s="1">
        <f>C1913</f>
        <v>112</v>
      </c>
      <c r="C1925" s="1">
        <v>5</v>
      </c>
      <c r="D1925" s="1">
        <f>C1925*B1925</f>
        <v>560</v>
      </c>
      <c r="E1925" s="1">
        <v>0.16500000000000001</v>
      </c>
      <c r="F1925" s="1">
        <f>E1925*D1925</f>
        <v>92.4</v>
      </c>
    </row>
    <row r="1926" spans="1:7">
      <c r="A1926" s="54" t="s">
        <v>6</v>
      </c>
      <c r="B1926" s="55"/>
      <c r="C1926" s="56"/>
      <c r="D1926" s="5">
        <f>SUM(D1918:D1925)</f>
        <v>28416.5</v>
      </c>
      <c r="E1926" s="23"/>
      <c r="F1926" s="5">
        <f>SUM(F1918:F1925)</f>
        <v>6777.9599999999991</v>
      </c>
    </row>
    <row r="1927" spans="1:7">
      <c r="A1927" s="57"/>
      <c r="B1927" s="57"/>
      <c r="C1927" s="57"/>
      <c r="D1927" s="57"/>
      <c r="E1927" s="57"/>
      <c r="F1927" s="57"/>
    </row>
    <row r="1928" spans="1:7" ht="15">
      <c r="A1928" s="45" t="s">
        <v>39</v>
      </c>
      <c r="B1928" s="46"/>
      <c r="C1928" s="46"/>
      <c r="D1928" s="46"/>
      <c r="E1928" s="46"/>
      <c r="F1928" s="47"/>
    </row>
    <row r="1929" spans="1:7" ht="25.5">
      <c r="A1929" s="48" t="s">
        <v>13</v>
      </c>
      <c r="B1929" s="50"/>
      <c r="C1929" s="7" t="s">
        <v>3</v>
      </c>
      <c r="D1929" s="7" t="s">
        <v>4</v>
      </c>
      <c r="E1929" s="7" t="s">
        <v>7</v>
      </c>
      <c r="F1929" s="7" t="s">
        <v>0</v>
      </c>
    </row>
    <row r="1930" spans="1:7">
      <c r="A1930" s="58" t="str">
        <f t="shared" ref="A1930:A1937" si="221">A1918</f>
        <v>Estaca 890+0,00 A 912+5,00</v>
      </c>
      <c r="B1930" s="60"/>
      <c r="C1930" s="1">
        <f t="shared" ref="C1930:D1935" si="222">B1918</f>
        <v>455</v>
      </c>
      <c r="D1930" s="1">
        <f t="shared" si="222"/>
        <v>7</v>
      </c>
      <c r="E1930" s="15">
        <v>1</v>
      </c>
      <c r="F1930" s="4">
        <f t="shared" ref="F1930:F1935" si="223">D1930*E1930*C1930</f>
        <v>3185</v>
      </c>
    </row>
    <row r="1931" spans="1:7">
      <c r="A1931" s="58" t="str">
        <f t="shared" si="221"/>
        <v>Estaca 912+15,00 A 922+10,00 - ESTAÇÃO SOLAR</v>
      </c>
      <c r="B1931" s="60"/>
      <c r="C1931" s="1">
        <f t="shared" si="222"/>
        <v>195</v>
      </c>
      <c r="D1931" s="1">
        <f t="shared" si="222"/>
        <v>29</v>
      </c>
      <c r="E1931" s="15">
        <v>1</v>
      </c>
      <c r="F1931" s="4">
        <f t="shared" si="223"/>
        <v>5655</v>
      </c>
    </row>
    <row r="1932" spans="1:7">
      <c r="A1932" s="58" t="str">
        <f t="shared" si="221"/>
        <v>Estaca 922+10,00 A 955+00,00</v>
      </c>
      <c r="B1932" s="60"/>
      <c r="C1932" s="1">
        <f t="shared" si="222"/>
        <v>525</v>
      </c>
      <c r="D1932" s="1">
        <f t="shared" si="222"/>
        <v>7</v>
      </c>
      <c r="E1932" s="15">
        <v>1</v>
      </c>
      <c r="F1932" s="4">
        <f t="shared" si="223"/>
        <v>3675</v>
      </c>
    </row>
    <row r="1933" spans="1:7">
      <c r="A1933" s="58" t="str">
        <f t="shared" si="221"/>
        <v xml:space="preserve">Estaca 953+15,00 A 970+05,00 </v>
      </c>
      <c r="B1933" s="60"/>
      <c r="C1933" s="1">
        <f t="shared" si="222"/>
        <v>330</v>
      </c>
      <c r="D1933" s="1">
        <f t="shared" si="222"/>
        <v>10.65</v>
      </c>
      <c r="E1933" s="15">
        <v>1</v>
      </c>
      <c r="F1933" s="4">
        <f t="shared" si="223"/>
        <v>3514.5</v>
      </c>
    </row>
    <row r="1934" spans="1:7">
      <c r="A1934" s="58" t="str">
        <f t="shared" si="221"/>
        <v>Estaca 970+05,00 A 1011+05,00</v>
      </c>
      <c r="B1934" s="60"/>
      <c r="C1934" s="1">
        <f t="shared" si="222"/>
        <v>820</v>
      </c>
      <c r="D1934" s="1">
        <f t="shared" si="222"/>
        <v>7</v>
      </c>
      <c r="E1934" s="15">
        <v>1</v>
      </c>
      <c r="F1934" s="4">
        <f t="shared" si="223"/>
        <v>5740</v>
      </c>
    </row>
    <row r="1935" spans="1:7">
      <c r="A1935" s="58" t="str">
        <f t="shared" si="221"/>
        <v>Estaca 1011+05,00 A 1015+5,00</v>
      </c>
      <c r="B1935" s="60"/>
      <c r="C1935" s="1">
        <f t="shared" si="222"/>
        <v>80</v>
      </c>
      <c r="D1935" s="1">
        <f t="shared" si="222"/>
        <v>12.2</v>
      </c>
      <c r="E1935" s="15">
        <v>1</v>
      </c>
      <c r="F1935" s="4">
        <f t="shared" si="223"/>
        <v>976</v>
      </c>
    </row>
    <row r="1936" spans="1:7">
      <c r="A1936" s="58" t="str">
        <f t="shared" si="221"/>
        <v>Estaca 1015+05,00 A 1024+15,00 -ESTAÇÃO ATUBA</v>
      </c>
      <c r="B1936" s="60"/>
      <c r="C1936" s="1">
        <f>B1924</f>
        <v>190</v>
      </c>
      <c r="D1936" s="1">
        <f>C1924</f>
        <v>26.9</v>
      </c>
      <c r="E1936" s="15">
        <v>1</v>
      </c>
      <c r="F1936" s="4">
        <f>D1936*E1936*C1936</f>
        <v>5111</v>
      </c>
    </row>
    <row r="1937" spans="1:6">
      <c r="A1937" s="58" t="str">
        <f t="shared" si="221"/>
        <v>Placas de Transição</v>
      </c>
      <c r="B1937" s="60"/>
      <c r="C1937" s="1">
        <f>B1925</f>
        <v>112</v>
      </c>
      <c r="D1937" s="1">
        <f>C1925</f>
        <v>5</v>
      </c>
      <c r="E1937" s="15">
        <v>1</v>
      </c>
      <c r="F1937" s="4">
        <f>D1937*E1937*C1937</f>
        <v>560</v>
      </c>
    </row>
    <row r="1938" spans="1:6">
      <c r="A1938" s="66" t="s">
        <v>6</v>
      </c>
      <c r="B1938" s="67"/>
      <c r="C1938" s="67"/>
      <c r="D1938" s="67"/>
      <c r="E1938" s="68"/>
      <c r="F1938" s="5">
        <f>SUM(F1930:F1937)</f>
        <v>28416.5</v>
      </c>
    </row>
    <row r="1939" spans="1:6">
      <c r="A1939" s="57"/>
      <c r="B1939" s="57"/>
      <c r="C1939" s="57"/>
      <c r="D1939" s="57"/>
      <c r="E1939" s="57"/>
      <c r="F1939" s="57"/>
    </row>
    <row r="1940" spans="1:6" ht="15">
      <c r="A1940" s="45" t="s">
        <v>38</v>
      </c>
      <c r="B1940" s="46"/>
      <c r="C1940" s="46"/>
      <c r="D1940" s="46"/>
      <c r="E1940" s="46"/>
      <c r="F1940" s="47"/>
    </row>
    <row r="1941" spans="1:6" ht="25.5">
      <c r="A1941" s="48" t="s">
        <v>13</v>
      </c>
      <c r="B1941" s="50"/>
      <c r="C1941" s="7" t="s">
        <v>3</v>
      </c>
      <c r="D1941" s="7" t="s">
        <v>4</v>
      </c>
      <c r="E1941" s="7" t="s">
        <v>7</v>
      </c>
      <c r="F1941" s="7" t="s">
        <v>0</v>
      </c>
    </row>
    <row r="1942" spans="1:6">
      <c r="A1942" s="58" t="str">
        <f t="shared" ref="A1942:A1949" si="224">A1930</f>
        <v>Estaca 890+0,00 A 912+5,00</v>
      </c>
      <c r="B1942" s="60"/>
      <c r="C1942" s="1">
        <f t="shared" ref="C1942:D1949" si="225">C1930</f>
        <v>455</v>
      </c>
      <c r="D1942" s="1">
        <f t="shared" si="225"/>
        <v>7</v>
      </c>
      <c r="E1942" s="15">
        <v>1</v>
      </c>
      <c r="F1942" s="4">
        <f t="shared" ref="F1942:F1947" si="226">D1942*E1942*C1942</f>
        <v>3185</v>
      </c>
    </row>
    <row r="1943" spans="1:6">
      <c r="A1943" s="58" t="str">
        <f t="shared" si="224"/>
        <v>Estaca 912+15,00 A 922+10,00 - ESTAÇÃO SOLAR</v>
      </c>
      <c r="B1943" s="60"/>
      <c r="C1943" s="1">
        <f t="shared" si="225"/>
        <v>195</v>
      </c>
      <c r="D1943" s="1">
        <f t="shared" si="225"/>
        <v>29</v>
      </c>
      <c r="E1943" s="15">
        <v>1</v>
      </c>
      <c r="F1943" s="4">
        <f t="shared" si="226"/>
        <v>5655</v>
      </c>
    </row>
    <row r="1944" spans="1:6">
      <c r="A1944" s="58" t="str">
        <f t="shared" si="224"/>
        <v>Estaca 922+10,00 A 955+00,00</v>
      </c>
      <c r="B1944" s="60"/>
      <c r="C1944" s="1">
        <f t="shared" si="225"/>
        <v>525</v>
      </c>
      <c r="D1944" s="1">
        <f t="shared" si="225"/>
        <v>7</v>
      </c>
      <c r="E1944" s="15">
        <v>1</v>
      </c>
      <c r="F1944" s="4">
        <f t="shared" si="226"/>
        <v>3675</v>
      </c>
    </row>
    <row r="1945" spans="1:6">
      <c r="A1945" s="58" t="str">
        <f t="shared" si="224"/>
        <v xml:space="preserve">Estaca 953+15,00 A 970+05,00 </v>
      </c>
      <c r="B1945" s="60"/>
      <c r="C1945" s="1">
        <f t="shared" si="225"/>
        <v>330</v>
      </c>
      <c r="D1945" s="1">
        <f t="shared" si="225"/>
        <v>10.65</v>
      </c>
      <c r="E1945" s="15">
        <v>1</v>
      </c>
      <c r="F1945" s="4">
        <f t="shared" si="226"/>
        <v>3514.5</v>
      </c>
    </row>
    <row r="1946" spans="1:6">
      <c r="A1946" s="58" t="str">
        <f t="shared" si="224"/>
        <v>Estaca 970+05,00 A 1011+05,00</v>
      </c>
      <c r="B1946" s="60"/>
      <c r="C1946" s="1">
        <f t="shared" si="225"/>
        <v>820</v>
      </c>
      <c r="D1946" s="1">
        <f t="shared" si="225"/>
        <v>7</v>
      </c>
      <c r="E1946" s="15">
        <v>1</v>
      </c>
      <c r="F1946" s="4">
        <f t="shared" si="226"/>
        <v>5740</v>
      </c>
    </row>
    <row r="1947" spans="1:6">
      <c r="A1947" s="58" t="str">
        <f t="shared" si="224"/>
        <v>Estaca 1011+05,00 A 1015+5,00</v>
      </c>
      <c r="B1947" s="60"/>
      <c r="C1947" s="1">
        <f t="shared" si="225"/>
        <v>80</v>
      </c>
      <c r="D1947" s="1">
        <f t="shared" si="225"/>
        <v>12.2</v>
      </c>
      <c r="E1947" s="15">
        <v>1</v>
      </c>
      <c r="F1947" s="4">
        <f t="shared" si="226"/>
        <v>976</v>
      </c>
    </row>
    <row r="1948" spans="1:6">
      <c r="A1948" s="58" t="str">
        <f t="shared" si="224"/>
        <v>Estaca 1015+05,00 A 1024+15,00 -ESTAÇÃO ATUBA</v>
      </c>
      <c r="B1948" s="60"/>
      <c r="C1948" s="1">
        <f t="shared" si="225"/>
        <v>190</v>
      </c>
      <c r="D1948" s="1">
        <f t="shared" si="225"/>
        <v>26.9</v>
      </c>
      <c r="E1948" s="15">
        <v>1</v>
      </c>
      <c r="F1948" s="4">
        <f>D1948*E1948*C1948</f>
        <v>5111</v>
      </c>
    </row>
    <row r="1949" spans="1:6">
      <c r="A1949" s="58" t="str">
        <f t="shared" si="224"/>
        <v>Placas de Transição</v>
      </c>
      <c r="B1949" s="60"/>
      <c r="C1949" s="1">
        <f t="shared" si="225"/>
        <v>112</v>
      </c>
      <c r="D1949" s="1">
        <f t="shared" si="225"/>
        <v>5</v>
      </c>
      <c r="E1949" s="15">
        <v>1</v>
      </c>
      <c r="F1949" s="4">
        <f>D1949*E1949*C1949</f>
        <v>560</v>
      </c>
    </row>
    <row r="1950" spans="1:6">
      <c r="A1950" s="66" t="s">
        <v>6</v>
      </c>
      <c r="B1950" s="67"/>
      <c r="C1950" s="67"/>
      <c r="D1950" s="67"/>
      <c r="E1950" s="68"/>
      <c r="F1950" s="5">
        <f>SUM(F1942:F1949)</f>
        <v>28416.5</v>
      </c>
    </row>
    <row r="1951" spans="1:6">
      <c r="A1951" s="57"/>
      <c r="B1951" s="57"/>
      <c r="C1951" s="57"/>
      <c r="D1951" s="57"/>
      <c r="E1951" s="57"/>
      <c r="F1951" s="57"/>
    </row>
    <row r="1952" spans="1:6" ht="15">
      <c r="A1952" s="45" t="s">
        <v>30</v>
      </c>
      <c r="B1952" s="46"/>
      <c r="C1952" s="46"/>
      <c r="D1952" s="46"/>
      <c r="E1952" s="46"/>
      <c r="F1952" s="47"/>
    </row>
    <row r="1953" spans="1:6" ht="25.5">
      <c r="A1953" s="48" t="s">
        <v>13</v>
      </c>
      <c r="B1953" s="49"/>
      <c r="C1953" s="49"/>
      <c r="D1953" s="49"/>
      <c r="E1953" s="50"/>
      <c r="F1953" s="7" t="s">
        <v>10</v>
      </c>
    </row>
    <row r="1954" spans="1:6">
      <c r="A1954" s="58" t="s">
        <v>42</v>
      </c>
      <c r="B1954" s="59"/>
      <c r="C1954" s="59"/>
      <c r="D1954" s="59"/>
      <c r="E1954" s="60"/>
      <c r="F1954" s="13">
        <v>4720</v>
      </c>
    </row>
    <row r="1955" spans="1:6">
      <c r="A1955" s="63" t="s">
        <v>9</v>
      </c>
      <c r="B1955" s="64"/>
      <c r="C1955" s="64"/>
      <c r="D1955" s="64"/>
      <c r="E1955" s="65"/>
      <c r="F1955" s="5">
        <f>F1954</f>
        <v>4720</v>
      </c>
    </row>
    <row r="1956" spans="1:6">
      <c r="A1956" s="63" t="s">
        <v>11</v>
      </c>
      <c r="B1956" s="64"/>
      <c r="C1956" s="64"/>
      <c r="D1956" s="64"/>
      <c r="E1956" s="65"/>
      <c r="F1956" s="5">
        <f>SUM(F1955:F1955)/2</f>
        <v>2360</v>
      </c>
    </row>
    <row r="1957" spans="1:6">
      <c r="A1957" s="63" t="s">
        <v>12</v>
      </c>
      <c r="B1957" s="64"/>
      <c r="C1957" s="64"/>
      <c r="D1957" s="64"/>
      <c r="E1957" s="65"/>
      <c r="F1957" s="5">
        <f>SUM(F1956:F1956)</f>
        <v>2360</v>
      </c>
    </row>
    <row r="1958" spans="1:6">
      <c r="A1958" s="57"/>
      <c r="B1958" s="57"/>
      <c r="C1958" s="57"/>
      <c r="D1958" s="57"/>
      <c r="E1958" s="57"/>
      <c r="F1958" s="57"/>
    </row>
    <row r="1959" spans="1:6" ht="15">
      <c r="A1959" s="45" t="s">
        <v>34</v>
      </c>
      <c r="B1959" s="46"/>
      <c r="C1959" s="46"/>
      <c r="D1959" s="46"/>
      <c r="E1959" s="46"/>
      <c r="F1959" s="47"/>
    </row>
    <row r="1960" spans="1:6" ht="25.5">
      <c r="A1960" s="48" t="s">
        <v>13</v>
      </c>
      <c r="B1960" s="49"/>
      <c r="C1960" s="49"/>
      <c r="D1960" s="49"/>
      <c r="E1960" s="50"/>
      <c r="F1960" s="7" t="s">
        <v>10</v>
      </c>
    </row>
    <row r="1961" spans="1:6">
      <c r="A1961" s="58" t="s">
        <v>42</v>
      </c>
      <c r="B1961" s="59"/>
      <c r="C1961" s="59"/>
      <c r="D1961" s="59"/>
      <c r="E1961" s="60"/>
      <c r="F1961" s="13">
        <v>2740</v>
      </c>
    </row>
    <row r="1962" spans="1:6">
      <c r="A1962" s="63" t="s">
        <v>9</v>
      </c>
      <c r="B1962" s="64"/>
      <c r="C1962" s="64"/>
      <c r="D1962" s="64"/>
      <c r="E1962" s="65"/>
      <c r="F1962" s="5">
        <f>F1961</f>
        <v>2740</v>
      </c>
    </row>
    <row r="1963" spans="1:6">
      <c r="A1963" s="63" t="s">
        <v>11</v>
      </c>
      <c r="B1963" s="64"/>
      <c r="C1963" s="64"/>
      <c r="D1963" s="64"/>
      <c r="E1963" s="65"/>
      <c r="F1963" s="5">
        <f>SUM(F1962:F1962)/2</f>
        <v>1370</v>
      </c>
    </row>
    <row r="1964" spans="1:6">
      <c r="A1964" s="63" t="s">
        <v>12</v>
      </c>
      <c r="B1964" s="64"/>
      <c r="C1964" s="64"/>
      <c r="D1964" s="64"/>
      <c r="E1964" s="65"/>
      <c r="F1964" s="5">
        <f>SUM(F1963:F1963)</f>
        <v>1370</v>
      </c>
    </row>
    <row r="1965" spans="1:6">
      <c r="A1965" s="57"/>
      <c r="B1965" s="57"/>
      <c r="C1965" s="57"/>
      <c r="D1965" s="57"/>
      <c r="E1965" s="57"/>
      <c r="F1965" s="57"/>
    </row>
    <row r="1966" spans="1:6" ht="15">
      <c r="A1966" s="45" t="s">
        <v>45</v>
      </c>
      <c r="B1966" s="46"/>
      <c r="C1966" s="46"/>
      <c r="D1966" s="46"/>
      <c r="E1966" s="46"/>
      <c r="F1966" s="47"/>
    </row>
    <row r="1967" spans="1:6" ht="25.5">
      <c r="A1967" s="48" t="s">
        <v>13</v>
      </c>
      <c r="B1967" s="49"/>
      <c r="C1967" s="49"/>
      <c r="D1967" s="49"/>
      <c r="E1967" s="50"/>
      <c r="F1967" s="7" t="s">
        <v>10</v>
      </c>
    </row>
    <row r="1968" spans="1:6">
      <c r="A1968" s="58" t="s">
        <v>42</v>
      </c>
      <c r="B1968" s="59"/>
      <c r="C1968" s="59"/>
      <c r="D1968" s="59"/>
      <c r="E1968" s="60"/>
      <c r="F1968" s="13">
        <f>F1961+F1954</f>
        <v>7460</v>
      </c>
    </row>
    <row r="1969" spans="1:6">
      <c r="A1969" s="63" t="s">
        <v>9</v>
      </c>
      <c r="B1969" s="64"/>
      <c r="C1969" s="64"/>
      <c r="D1969" s="64"/>
      <c r="E1969" s="65"/>
      <c r="F1969" s="5">
        <f>F1968</f>
        <v>7460</v>
      </c>
    </row>
    <row r="1970" spans="1:6">
      <c r="A1970" s="57"/>
      <c r="B1970" s="57"/>
      <c r="C1970" s="57"/>
      <c r="D1970" s="57"/>
      <c r="E1970" s="57"/>
      <c r="F1970" s="57"/>
    </row>
    <row r="1971" spans="1:6" ht="15">
      <c r="A1971" s="45" t="s">
        <v>43</v>
      </c>
      <c r="B1971" s="46"/>
      <c r="C1971" s="46"/>
      <c r="D1971" s="46"/>
      <c r="E1971" s="46"/>
      <c r="F1971" s="47"/>
    </row>
    <row r="1972" spans="1:6" ht="25.5">
      <c r="A1972" s="48" t="s">
        <v>13</v>
      </c>
      <c r="B1972" s="49"/>
      <c r="C1972" s="49"/>
      <c r="D1972" s="49"/>
      <c r="E1972" s="50"/>
      <c r="F1972" s="7" t="s">
        <v>10</v>
      </c>
    </row>
    <row r="1973" spans="1:6">
      <c r="A1973" s="58" t="s">
        <v>42</v>
      </c>
      <c r="B1973" s="59"/>
      <c r="C1973" s="59"/>
      <c r="D1973" s="59"/>
      <c r="E1973" s="60"/>
      <c r="F1973" s="13">
        <v>5835</v>
      </c>
    </row>
    <row r="1974" spans="1:6">
      <c r="A1974" s="63" t="s">
        <v>9</v>
      </c>
      <c r="B1974" s="64"/>
      <c r="C1974" s="64"/>
      <c r="D1974" s="64"/>
      <c r="E1974" s="65"/>
      <c r="F1974" s="5">
        <f>F1973</f>
        <v>5835</v>
      </c>
    </row>
    <row r="1975" spans="1:6">
      <c r="A1975" s="24"/>
      <c r="B1975" s="24"/>
      <c r="C1975" s="24"/>
      <c r="D1975" s="24"/>
      <c r="E1975" s="24"/>
      <c r="F1975" s="18"/>
    </row>
    <row r="1976" spans="1:6" ht="15">
      <c r="A1976" s="45" t="s">
        <v>44</v>
      </c>
      <c r="B1976" s="46"/>
      <c r="C1976" s="46"/>
      <c r="D1976" s="46"/>
      <c r="E1976" s="46"/>
      <c r="F1976" s="47"/>
    </row>
    <row r="1977" spans="1:6" ht="25.5">
      <c r="A1977" s="48" t="s">
        <v>13</v>
      </c>
      <c r="B1977" s="49"/>
      <c r="C1977" s="49"/>
      <c r="D1977" s="49"/>
      <c r="E1977" s="50"/>
      <c r="F1977" s="7" t="s">
        <v>10</v>
      </c>
    </row>
    <row r="1978" spans="1:6">
      <c r="A1978" s="58" t="s">
        <v>42</v>
      </c>
      <c r="B1978" s="59"/>
      <c r="C1978" s="59"/>
      <c r="D1978" s="59"/>
      <c r="E1978" s="60"/>
      <c r="F1978" s="13">
        <v>5155</v>
      </c>
    </row>
    <row r="1979" spans="1:6">
      <c r="A1979" s="63" t="s">
        <v>9</v>
      </c>
      <c r="B1979" s="64"/>
      <c r="C1979" s="64"/>
      <c r="D1979" s="64"/>
      <c r="E1979" s="65"/>
      <c r="F1979" s="5">
        <f>F1978</f>
        <v>5155</v>
      </c>
    </row>
    <row r="1981" spans="1:6" ht="15">
      <c r="A1981" s="45" t="s">
        <v>51</v>
      </c>
      <c r="B1981" s="46"/>
      <c r="C1981" s="46"/>
      <c r="D1981" s="46"/>
      <c r="E1981" s="46"/>
      <c r="F1981" s="47"/>
    </row>
    <row r="1982" spans="1:6" ht="25.5">
      <c r="A1982" s="48" t="s">
        <v>13</v>
      </c>
      <c r="B1982" s="49"/>
      <c r="C1982" s="49"/>
      <c r="D1982" s="49"/>
      <c r="E1982" s="50"/>
      <c r="F1982" s="7" t="s">
        <v>10</v>
      </c>
    </row>
    <row r="1983" spans="1:6">
      <c r="A1983" s="58" t="s">
        <v>101</v>
      </c>
      <c r="B1983" s="59"/>
      <c r="C1983" s="59"/>
      <c r="D1983" s="59"/>
      <c r="E1983" s="60"/>
      <c r="F1983" s="13">
        <v>1350</v>
      </c>
    </row>
    <row r="1984" spans="1:6">
      <c r="A1984" s="63" t="s">
        <v>9</v>
      </c>
      <c r="B1984" s="64"/>
      <c r="C1984" s="64"/>
      <c r="D1984" s="64"/>
      <c r="E1984" s="65"/>
      <c r="F1984" s="5">
        <f>F1983</f>
        <v>1350</v>
      </c>
    </row>
    <row r="1985" spans="1:8">
      <c r="A1985" s="63" t="s">
        <v>14</v>
      </c>
      <c r="B1985" s="64"/>
      <c r="C1985" s="64"/>
      <c r="D1985" s="64"/>
      <c r="E1985" s="65"/>
      <c r="F1985" s="14">
        <f>F1984*1.5*0.25</f>
        <v>506.25</v>
      </c>
    </row>
    <row r="1987" spans="1:8" ht="15">
      <c r="A1987" s="45" t="s">
        <v>8</v>
      </c>
      <c r="B1987" s="46"/>
      <c r="C1987" s="46"/>
      <c r="D1987" s="46"/>
      <c r="E1987" s="46"/>
      <c r="F1987" s="47"/>
    </row>
    <row r="1988" spans="1:8" ht="25.5">
      <c r="A1988" s="48" t="s">
        <v>13</v>
      </c>
      <c r="B1988" s="49"/>
      <c r="C1988" s="49"/>
      <c r="D1988" s="49"/>
      <c r="E1988" s="50"/>
      <c r="F1988" s="7" t="s">
        <v>10</v>
      </c>
    </row>
    <row r="1989" spans="1:8">
      <c r="A1989" s="58" t="s">
        <v>101</v>
      </c>
      <c r="B1989" s="59"/>
      <c r="C1989" s="59"/>
      <c r="D1989" s="59"/>
      <c r="E1989" s="60"/>
      <c r="F1989" s="13">
        <v>17000</v>
      </c>
    </row>
    <row r="1990" spans="1:8">
      <c r="A1990" s="63" t="s">
        <v>9</v>
      </c>
      <c r="B1990" s="64"/>
      <c r="C1990" s="64"/>
      <c r="D1990" s="64"/>
      <c r="E1990" s="65"/>
      <c r="F1990" s="5">
        <f>F1989</f>
        <v>17000</v>
      </c>
    </row>
    <row r="1991" spans="1:8">
      <c r="A1991" s="63" t="s">
        <v>14</v>
      </c>
      <c r="B1991" s="64"/>
      <c r="C1991" s="64"/>
      <c r="D1991" s="64"/>
      <c r="E1991" s="65"/>
      <c r="F1991" s="14">
        <f>F1990*1.5*0.1</f>
        <v>2550</v>
      </c>
    </row>
    <row r="1993" spans="1:8" ht="15">
      <c r="A1993" s="45" t="s">
        <v>52</v>
      </c>
      <c r="B1993" s="46"/>
      <c r="C1993" s="46"/>
      <c r="D1993" s="46"/>
      <c r="E1993" s="46"/>
      <c r="F1993" s="47"/>
    </row>
    <row r="1994" spans="1:8" ht="25.5">
      <c r="A1994" s="48" t="s">
        <v>13</v>
      </c>
      <c r="B1994" s="49"/>
      <c r="C1994" s="50"/>
      <c r="D1994" s="7" t="s">
        <v>55</v>
      </c>
      <c r="E1994" s="7" t="s">
        <v>56</v>
      </c>
      <c r="F1994" s="7" t="s">
        <v>57</v>
      </c>
    </row>
    <row r="1995" spans="1:8">
      <c r="A1995" s="58" t="s">
        <v>54</v>
      </c>
      <c r="B1995" s="59"/>
      <c r="C1995" s="60"/>
      <c r="D1995" s="13">
        <v>20245.38</v>
      </c>
      <c r="E1995" s="13">
        <v>0.3</v>
      </c>
      <c r="F1995" s="13">
        <f t="shared" ref="F1995:F2002" si="227">E1995*D1995</f>
        <v>6073.6140000000005</v>
      </c>
    </row>
    <row r="1996" spans="1:8">
      <c r="A1996" s="58" t="s">
        <v>95</v>
      </c>
      <c r="B1996" s="59"/>
      <c r="C1996" s="60"/>
      <c r="D1996" s="13">
        <f>59393.02-SUM(D1997:D2002)</f>
        <v>30757.019999999997</v>
      </c>
      <c r="E1996" s="13">
        <v>0.1</v>
      </c>
      <c r="F1996" s="13">
        <f t="shared" si="227"/>
        <v>3075.7019999999998</v>
      </c>
    </row>
    <row r="1997" spans="1:8">
      <c r="A1997" s="58" t="s">
        <v>89</v>
      </c>
      <c r="B1997" s="59"/>
      <c r="C1997" s="60"/>
      <c r="D1997" s="13">
        <v>2447</v>
      </c>
      <c r="E1997" s="13">
        <v>0.06</v>
      </c>
      <c r="F1997" s="13">
        <f t="shared" si="227"/>
        <v>146.82</v>
      </c>
      <c r="H1997" s="25"/>
    </row>
    <row r="1998" spans="1:8">
      <c r="A1998" s="58" t="s">
        <v>90</v>
      </c>
      <c r="B1998" s="59"/>
      <c r="C1998" s="60"/>
      <c r="D1998" s="13">
        <v>9001</v>
      </c>
      <c r="E1998" s="13">
        <v>0.08</v>
      </c>
      <c r="F1998" s="13">
        <f t="shared" si="227"/>
        <v>720.08</v>
      </c>
    </row>
    <row r="1999" spans="1:8">
      <c r="A1999" s="58" t="s">
        <v>91</v>
      </c>
      <c r="B1999" s="59"/>
      <c r="C1999" s="60"/>
      <c r="D1999" s="13">
        <v>5775</v>
      </c>
      <c r="E1999" s="13">
        <v>0.06</v>
      </c>
      <c r="F1999" s="13">
        <f t="shared" si="227"/>
        <v>346.5</v>
      </c>
    </row>
    <row r="2000" spans="1:8">
      <c r="A2000" s="58" t="s">
        <v>92</v>
      </c>
      <c r="B2000" s="59"/>
      <c r="C2000" s="60"/>
      <c r="D2000" s="13">
        <v>5033</v>
      </c>
      <c r="E2000" s="13">
        <v>0.06</v>
      </c>
      <c r="F2000" s="13">
        <f t="shared" si="227"/>
        <v>301.97999999999996</v>
      </c>
    </row>
    <row r="2001" spans="1:8">
      <c r="A2001" s="58" t="s">
        <v>93</v>
      </c>
      <c r="B2001" s="59"/>
      <c r="C2001" s="60"/>
      <c r="D2001" s="13">
        <v>4159</v>
      </c>
      <c r="E2001" s="13">
        <v>0.06</v>
      </c>
      <c r="F2001" s="13">
        <f t="shared" si="227"/>
        <v>249.54</v>
      </c>
    </row>
    <row r="2002" spans="1:8">
      <c r="A2002" s="58" t="s">
        <v>94</v>
      </c>
      <c r="B2002" s="59"/>
      <c r="C2002" s="60"/>
      <c r="D2002" s="13">
        <v>2221</v>
      </c>
      <c r="E2002" s="13">
        <v>0.06</v>
      </c>
      <c r="F2002" s="13">
        <f t="shared" si="227"/>
        <v>133.26</v>
      </c>
    </row>
    <row r="2003" spans="1:8">
      <c r="A2003" s="63" t="s">
        <v>9</v>
      </c>
      <c r="B2003" s="64"/>
      <c r="C2003" s="65"/>
      <c r="D2003" s="5"/>
      <c r="E2003" s="5"/>
      <c r="F2003" s="5">
        <f>SUM(F1995:F2002)</f>
        <v>11047.496000000001</v>
      </c>
    </row>
    <row r="2004" spans="1:8">
      <c r="A2004" s="63" t="s">
        <v>14</v>
      </c>
      <c r="B2004" s="64"/>
      <c r="C2004" s="65"/>
      <c r="D2004" s="14"/>
      <c r="E2004" s="14"/>
      <c r="F2004" s="14">
        <f>F2003*1.5</f>
        <v>16571.244000000002</v>
      </c>
    </row>
    <row r="2006" spans="1:8" ht="15">
      <c r="A2006" s="45" t="s">
        <v>53</v>
      </c>
      <c r="B2006" s="46"/>
      <c r="C2006" s="46"/>
      <c r="D2006" s="46"/>
      <c r="E2006" s="46"/>
      <c r="F2006" s="47"/>
    </row>
    <row r="2007" spans="1:8" ht="25.5">
      <c r="A2007" s="48" t="s">
        <v>13</v>
      </c>
      <c r="B2007" s="49"/>
      <c r="C2007" s="50"/>
      <c r="D2007" s="7" t="s">
        <v>55</v>
      </c>
      <c r="E2007" s="7" t="s">
        <v>56</v>
      </c>
      <c r="F2007" s="7" t="s">
        <v>57</v>
      </c>
    </row>
    <row r="2008" spans="1:8">
      <c r="A2008" s="58" t="str">
        <f t="shared" ref="A2008:A2015" si="228">A1995</f>
        <v>Eixo BR-476</v>
      </c>
      <c r="B2008" s="59"/>
      <c r="C2008" s="60"/>
      <c r="D2008" s="13">
        <f>D1995</f>
        <v>20245.38</v>
      </c>
      <c r="E2008" s="13">
        <v>0.6</v>
      </c>
      <c r="F2008" s="13">
        <f t="shared" ref="F2008:F2015" si="229">E2008*D2008</f>
        <v>12147.228000000001</v>
      </c>
    </row>
    <row r="2009" spans="1:8">
      <c r="A2009" s="58" t="str">
        <f t="shared" si="228"/>
        <v>Eixo BR-476 - (Acostamentos / Acessos)</v>
      </c>
      <c r="B2009" s="59"/>
      <c r="C2009" s="60"/>
      <c r="D2009" s="13">
        <f>D1996</f>
        <v>30757.019999999997</v>
      </c>
      <c r="E2009" s="13">
        <v>0.3</v>
      </c>
      <c r="F2009" s="13">
        <f t="shared" si="229"/>
        <v>9227.1059999999979</v>
      </c>
    </row>
    <row r="2010" spans="1:8">
      <c r="A2010" s="58" t="str">
        <f t="shared" si="228"/>
        <v>RUA MORENO R. P. DE ALMEIDA</v>
      </c>
      <c r="B2010" s="59"/>
      <c r="C2010" s="60"/>
      <c r="D2010" s="13">
        <f t="shared" ref="D2010:D2015" si="230">D1997</f>
        <v>2447</v>
      </c>
      <c r="E2010" s="13">
        <v>0.5</v>
      </c>
      <c r="F2010" s="13">
        <f t="shared" si="229"/>
        <v>1223.5</v>
      </c>
      <c r="H2010" s="25"/>
    </row>
    <row r="2011" spans="1:8">
      <c r="A2011" s="58" t="str">
        <f t="shared" si="228"/>
        <v>AV. FRANCISCO M. ALBIZÚ</v>
      </c>
      <c r="B2011" s="59"/>
      <c r="C2011" s="60"/>
      <c r="D2011" s="13">
        <f t="shared" si="230"/>
        <v>9001</v>
      </c>
      <c r="E2011" s="13">
        <v>0.3</v>
      </c>
      <c r="F2011" s="13">
        <f t="shared" si="229"/>
        <v>2700.2999999999997</v>
      </c>
      <c r="H2011" s="25"/>
    </row>
    <row r="2012" spans="1:8">
      <c r="A2012" s="58" t="str">
        <f t="shared" si="228"/>
        <v>RUA RIO MUCURI</v>
      </c>
      <c r="B2012" s="59"/>
      <c r="C2012" s="60"/>
      <c r="D2012" s="13">
        <f t="shared" si="230"/>
        <v>5775</v>
      </c>
      <c r="E2012" s="13">
        <v>0.3</v>
      </c>
      <c r="F2012" s="13">
        <f t="shared" si="229"/>
        <v>1732.5</v>
      </c>
      <c r="H2012" s="25"/>
    </row>
    <row r="2013" spans="1:8">
      <c r="A2013" s="58" t="str">
        <f t="shared" si="228"/>
        <v>RUA RIO TIETÊ</v>
      </c>
      <c r="B2013" s="59"/>
      <c r="C2013" s="60"/>
      <c r="D2013" s="13">
        <f t="shared" si="230"/>
        <v>5033</v>
      </c>
      <c r="E2013" s="13">
        <v>0.3</v>
      </c>
      <c r="F2013" s="13">
        <f t="shared" si="229"/>
        <v>1509.8999999999999</v>
      </c>
      <c r="H2013" s="25"/>
    </row>
    <row r="2014" spans="1:8">
      <c r="A2014" s="58" t="str">
        <f t="shared" si="228"/>
        <v>RUA ANTONIO DE CRISTO</v>
      </c>
      <c r="B2014" s="59"/>
      <c r="C2014" s="60"/>
      <c r="D2014" s="13">
        <f t="shared" si="230"/>
        <v>4159</v>
      </c>
      <c r="E2014" s="13">
        <v>0.3</v>
      </c>
      <c r="F2014" s="13">
        <f t="shared" si="229"/>
        <v>1247.7</v>
      </c>
    </row>
    <row r="2015" spans="1:8">
      <c r="A2015" s="58" t="str">
        <f t="shared" si="228"/>
        <v>RUA BERNARDO BUBNIAK / RUA RONALDO BRUM</v>
      </c>
      <c r="B2015" s="59"/>
      <c r="C2015" s="60"/>
      <c r="D2015" s="13">
        <f t="shared" si="230"/>
        <v>2221</v>
      </c>
      <c r="E2015" s="13">
        <v>0.3</v>
      </c>
      <c r="F2015" s="13">
        <f t="shared" si="229"/>
        <v>666.3</v>
      </c>
    </row>
    <row r="2016" spans="1:8">
      <c r="A2016" s="63" t="s">
        <v>9</v>
      </c>
      <c r="B2016" s="64"/>
      <c r="C2016" s="64"/>
      <c r="D2016" s="64"/>
      <c r="E2016" s="65"/>
      <c r="F2016" s="5">
        <f>SUM(F2008:F2015)</f>
        <v>30454.534</v>
      </c>
    </row>
    <row r="2017" spans="1:7">
      <c r="A2017" s="63" t="s">
        <v>236</v>
      </c>
      <c r="B2017" s="64"/>
      <c r="C2017" s="64"/>
      <c r="D2017" s="64"/>
      <c r="E2017" s="65"/>
      <c r="F2017" s="14">
        <f>F2016*1.3</f>
        <v>39590.894200000002</v>
      </c>
    </row>
    <row r="2018" spans="1:7" ht="7.5" customHeight="1"/>
    <row r="2019" spans="1:7" s="2" customFormat="1" ht="15" customHeight="1">
      <c r="A2019" s="61" t="s">
        <v>190</v>
      </c>
      <c r="B2019" s="61"/>
      <c r="C2019" s="61"/>
      <c r="D2019" s="61"/>
      <c r="E2019" s="61"/>
      <c r="F2019" s="62"/>
      <c r="G2019" s="9"/>
    </row>
    <row r="2020" spans="1:7" ht="7.5" customHeight="1"/>
    <row r="2021" spans="1:7" s="2" customFormat="1" ht="20.100000000000001" customHeight="1">
      <c r="A2021" s="45" t="s">
        <v>229</v>
      </c>
      <c r="B2021" s="46"/>
      <c r="C2021" s="46"/>
      <c r="D2021" s="46"/>
      <c r="E2021" s="46"/>
      <c r="F2021" s="47"/>
    </row>
    <row r="2022" spans="1:7" s="2" customFormat="1" ht="24.95" customHeight="1">
      <c r="A2022" s="48" t="s">
        <v>191</v>
      </c>
      <c r="B2022" s="49"/>
      <c r="C2022" s="49"/>
      <c r="D2022" s="50"/>
      <c r="E2022" s="7" t="s">
        <v>192</v>
      </c>
      <c r="F2022" s="7" t="s">
        <v>9</v>
      </c>
    </row>
    <row r="2023" spans="1:7" s="27" customFormat="1" ht="15" customHeight="1">
      <c r="A2023" s="42" t="s">
        <v>193</v>
      </c>
      <c r="B2023" s="43"/>
      <c r="C2023" s="43"/>
      <c r="D2023" s="44"/>
      <c r="E2023" s="39" t="s">
        <v>194</v>
      </c>
      <c r="F2023" s="40">
        <f>F2024+F2025</f>
        <v>2335</v>
      </c>
    </row>
    <row r="2024" spans="1:7" s="27" customFormat="1" ht="15" customHeight="1">
      <c r="A2024" s="42" t="s">
        <v>195</v>
      </c>
      <c r="B2024" s="43"/>
      <c r="C2024" s="43"/>
      <c r="D2024" s="44"/>
      <c r="E2024" s="39" t="s">
        <v>194</v>
      </c>
      <c r="F2024" s="40">
        <v>2190</v>
      </c>
    </row>
    <row r="2025" spans="1:7" s="27" customFormat="1" ht="15" customHeight="1">
      <c r="A2025" s="42" t="s">
        <v>196</v>
      </c>
      <c r="B2025" s="43"/>
      <c r="C2025" s="43"/>
      <c r="D2025" s="44"/>
      <c r="E2025" s="39" t="s">
        <v>194</v>
      </c>
      <c r="F2025" s="40">
        <v>145</v>
      </c>
    </row>
    <row r="2026" spans="1:7" s="27" customFormat="1" ht="15" customHeight="1">
      <c r="A2026" s="42" t="s">
        <v>198</v>
      </c>
      <c r="B2026" s="43"/>
      <c r="C2026" s="43"/>
      <c r="D2026" s="44"/>
      <c r="E2026" s="39" t="s">
        <v>199</v>
      </c>
      <c r="F2026" s="40">
        <v>260</v>
      </c>
    </row>
    <row r="2027" spans="1:7" s="27" customFormat="1" ht="30" customHeight="1">
      <c r="A2027" s="42" t="s">
        <v>203</v>
      </c>
      <c r="B2027" s="43"/>
      <c r="C2027" s="43"/>
      <c r="D2027" s="44"/>
      <c r="E2027" s="39" t="s">
        <v>205</v>
      </c>
      <c r="F2027" s="40">
        <v>14</v>
      </c>
    </row>
    <row r="2028" spans="1:7" s="27" customFormat="1" ht="15" customHeight="1">
      <c r="A2028" s="42" t="s">
        <v>206</v>
      </c>
      <c r="B2028" s="43"/>
      <c r="C2028" s="43"/>
      <c r="D2028" s="44"/>
      <c r="E2028" s="39" t="s">
        <v>205</v>
      </c>
      <c r="F2028" s="40">
        <v>1</v>
      </c>
    </row>
    <row r="2029" spans="1:7" s="27" customFormat="1" ht="15" customHeight="1">
      <c r="A2029" s="42" t="s">
        <v>232</v>
      </c>
      <c r="B2029" s="43"/>
      <c r="C2029" s="43"/>
      <c r="D2029" s="44"/>
      <c r="E2029" s="39" t="s">
        <v>194</v>
      </c>
      <c r="F2029" s="40">
        <v>125</v>
      </c>
    </row>
    <row r="2030" spans="1:7" s="27" customFormat="1" ht="15" customHeight="1">
      <c r="A2030" s="42" t="s">
        <v>233</v>
      </c>
      <c r="B2030" s="43"/>
      <c r="C2030" s="43"/>
      <c r="D2030" s="44"/>
      <c r="E2030" s="39" t="s">
        <v>194</v>
      </c>
      <c r="F2030" s="40">
        <v>34</v>
      </c>
    </row>
    <row r="2031" spans="1:7" s="27" customFormat="1" ht="15" customHeight="1">
      <c r="A2031" s="42" t="s">
        <v>207</v>
      </c>
      <c r="B2031" s="43"/>
      <c r="C2031" s="43"/>
      <c r="D2031" s="44"/>
      <c r="E2031" s="39" t="s">
        <v>199</v>
      </c>
      <c r="F2031" s="40">
        <v>380</v>
      </c>
    </row>
    <row r="2032" spans="1:7" s="27" customFormat="1" ht="15" customHeight="1">
      <c r="A2032" s="42" t="s">
        <v>208</v>
      </c>
      <c r="B2032" s="43"/>
      <c r="C2032" s="43"/>
      <c r="D2032" s="44"/>
      <c r="E2032" s="39" t="s">
        <v>194</v>
      </c>
      <c r="F2032" s="40">
        <v>1400</v>
      </c>
    </row>
    <row r="2033" spans="1:6" s="27" customFormat="1" ht="15" customHeight="1">
      <c r="A2033" s="42" t="s">
        <v>209</v>
      </c>
      <c r="B2033" s="43"/>
      <c r="C2033" s="43"/>
      <c r="D2033" s="44"/>
      <c r="E2033" s="39" t="s">
        <v>210</v>
      </c>
      <c r="F2033" s="40">
        <v>98</v>
      </c>
    </row>
    <row r="2034" spans="1:6" s="27" customFormat="1" ht="15" customHeight="1">
      <c r="A2034" s="42" t="s">
        <v>211</v>
      </c>
      <c r="B2034" s="43"/>
      <c r="C2034" s="43"/>
      <c r="D2034" s="44"/>
      <c r="E2034" s="39" t="s">
        <v>210</v>
      </c>
      <c r="F2034" s="40">
        <v>35</v>
      </c>
    </row>
    <row r="2035" spans="1:6" s="27" customFormat="1" ht="15" customHeight="1">
      <c r="A2035" s="42" t="s">
        <v>212</v>
      </c>
      <c r="B2035" s="43"/>
      <c r="C2035" s="43"/>
      <c r="D2035" s="44"/>
      <c r="E2035" s="39" t="s">
        <v>210</v>
      </c>
      <c r="F2035" s="40">
        <v>60.7</v>
      </c>
    </row>
    <row r="2036" spans="1:6" s="27" customFormat="1" ht="15" customHeight="1">
      <c r="A2036" s="42" t="s">
        <v>213</v>
      </c>
      <c r="B2036" s="43"/>
      <c r="C2036" s="43"/>
      <c r="D2036" s="44"/>
      <c r="E2036" s="39" t="s">
        <v>210</v>
      </c>
      <c r="F2036" s="40">
        <v>31.5</v>
      </c>
    </row>
    <row r="2037" spans="1:6" s="27" customFormat="1" ht="15" customHeight="1">
      <c r="A2037" s="42" t="s">
        <v>214</v>
      </c>
      <c r="B2037" s="43"/>
      <c r="C2037" s="43"/>
      <c r="D2037" s="44"/>
      <c r="E2037" s="39" t="s">
        <v>210</v>
      </c>
      <c r="F2037" s="40">
        <v>73.5</v>
      </c>
    </row>
    <row r="2038" spans="1:6" s="27" customFormat="1" ht="15" customHeight="1">
      <c r="A2038" s="42" t="s">
        <v>215</v>
      </c>
      <c r="B2038" s="43"/>
      <c r="C2038" s="43"/>
      <c r="D2038" s="44"/>
      <c r="E2038" s="39" t="s">
        <v>210</v>
      </c>
      <c r="F2038" s="40">
        <v>3900</v>
      </c>
    </row>
    <row r="2039" spans="1:6" s="27" customFormat="1" ht="15" customHeight="1">
      <c r="A2039" s="42" t="s">
        <v>231</v>
      </c>
      <c r="B2039" s="43"/>
      <c r="C2039" s="43"/>
      <c r="D2039" s="44"/>
      <c r="E2039" s="39" t="s">
        <v>205</v>
      </c>
      <c r="F2039" s="40">
        <v>44</v>
      </c>
    </row>
    <row r="2040" spans="1:6" s="27" customFormat="1" ht="15" customHeight="1">
      <c r="A2040" s="42" t="s">
        <v>217</v>
      </c>
      <c r="B2040" s="43"/>
      <c r="C2040" s="43"/>
      <c r="D2040" s="44"/>
      <c r="E2040" s="39" t="s">
        <v>205</v>
      </c>
      <c r="F2040" s="40">
        <v>22</v>
      </c>
    </row>
    <row r="2041" spans="1:6" s="27" customFormat="1" ht="15" customHeight="1">
      <c r="A2041" s="42" t="s">
        <v>218</v>
      </c>
      <c r="B2041" s="43"/>
      <c r="C2041" s="43"/>
      <c r="D2041" s="44"/>
      <c r="E2041" s="39" t="s">
        <v>205</v>
      </c>
      <c r="F2041" s="40">
        <v>44</v>
      </c>
    </row>
    <row r="2042" spans="1:6" s="27" customFormat="1" ht="15" customHeight="1">
      <c r="A2042" s="42" t="s">
        <v>219</v>
      </c>
      <c r="B2042" s="43"/>
      <c r="C2042" s="43"/>
      <c r="D2042" s="44"/>
      <c r="E2042" s="39" t="s">
        <v>194</v>
      </c>
      <c r="F2042" s="40">
        <v>200</v>
      </c>
    </row>
    <row r="2043" spans="1:6" s="2" customFormat="1" ht="7.5" customHeight="1">
      <c r="A2043" s="51"/>
      <c r="B2043" s="52"/>
      <c r="C2043" s="52"/>
      <c r="D2043" s="53"/>
      <c r="E2043" s="41"/>
      <c r="F2043" s="1"/>
    </row>
    <row r="2044" spans="1:6" s="2" customFormat="1" ht="20.100000000000001" customHeight="1">
      <c r="A2044" s="45" t="s">
        <v>230</v>
      </c>
      <c r="B2044" s="46"/>
      <c r="C2044" s="46"/>
      <c r="D2044" s="46"/>
      <c r="E2044" s="46"/>
      <c r="F2044" s="47"/>
    </row>
    <row r="2045" spans="1:6" s="2" customFormat="1" ht="24.95" customHeight="1">
      <c r="A2045" s="48" t="s">
        <v>191</v>
      </c>
      <c r="B2045" s="49"/>
      <c r="C2045" s="49"/>
      <c r="D2045" s="50"/>
      <c r="E2045" s="7" t="s">
        <v>192</v>
      </c>
      <c r="F2045" s="7" t="s">
        <v>9</v>
      </c>
    </row>
    <row r="2046" spans="1:6" s="27" customFormat="1" ht="15" customHeight="1">
      <c r="A2046" s="42" t="s">
        <v>193</v>
      </c>
      <c r="B2046" s="43"/>
      <c r="C2046" s="43"/>
      <c r="D2046" s="44"/>
      <c r="E2046" s="39" t="s">
        <v>194</v>
      </c>
      <c r="F2046" s="40">
        <f>F2047+F2048</f>
        <v>2270</v>
      </c>
    </row>
    <row r="2047" spans="1:6" s="27" customFormat="1" ht="15" customHeight="1">
      <c r="A2047" s="42" t="s">
        <v>195</v>
      </c>
      <c r="B2047" s="43" t="s">
        <v>195</v>
      </c>
      <c r="C2047" s="43" t="s">
        <v>195</v>
      </c>
      <c r="D2047" s="44" t="s">
        <v>195</v>
      </c>
      <c r="E2047" s="39" t="s">
        <v>194</v>
      </c>
      <c r="F2047" s="40">
        <v>2150</v>
      </c>
    </row>
    <row r="2048" spans="1:6" s="27" customFormat="1" ht="15" customHeight="1">
      <c r="A2048" s="42" t="s">
        <v>196</v>
      </c>
      <c r="B2048" s="43" t="s">
        <v>196</v>
      </c>
      <c r="C2048" s="43" t="s">
        <v>196</v>
      </c>
      <c r="D2048" s="44" t="s">
        <v>196</v>
      </c>
      <c r="E2048" s="39" t="s">
        <v>194</v>
      </c>
      <c r="F2048" s="40">
        <v>120</v>
      </c>
    </row>
    <row r="2049" spans="1:6" s="27" customFormat="1" ht="15" customHeight="1">
      <c r="A2049" s="42" t="s">
        <v>198</v>
      </c>
      <c r="B2049" s="43" t="s">
        <v>198</v>
      </c>
      <c r="C2049" s="43" t="s">
        <v>198</v>
      </c>
      <c r="D2049" s="44" t="s">
        <v>198</v>
      </c>
      <c r="E2049" s="39" t="s">
        <v>199</v>
      </c>
      <c r="F2049" s="40">
        <v>180</v>
      </c>
    </row>
    <row r="2050" spans="1:6" s="27" customFormat="1" ht="30" customHeight="1">
      <c r="A2050" s="42" t="s">
        <v>203</v>
      </c>
      <c r="B2050" s="43" t="s">
        <v>203</v>
      </c>
      <c r="C2050" s="43" t="s">
        <v>203</v>
      </c>
      <c r="D2050" s="44" t="s">
        <v>203</v>
      </c>
      <c r="E2050" s="39" t="s">
        <v>205</v>
      </c>
      <c r="F2050" s="40">
        <v>4</v>
      </c>
    </row>
    <row r="2051" spans="1:6" s="27" customFormat="1" ht="15" customHeight="1">
      <c r="A2051" s="42" t="s">
        <v>206</v>
      </c>
      <c r="B2051" s="43"/>
      <c r="C2051" s="43"/>
      <c r="D2051" s="44"/>
      <c r="E2051" s="39" t="s">
        <v>205</v>
      </c>
      <c r="F2051" s="40">
        <v>1</v>
      </c>
    </row>
    <row r="2052" spans="1:6" s="27" customFormat="1" ht="15" customHeight="1">
      <c r="A2052" s="42" t="s">
        <v>232</v>
      </c>
      <c r="B2052" s="43"/>
      <c r="C2052" s="43"/>
      <c r="D2052" s="44"/>
      <c r="E2052" s="39" t="s">
        <v>194</v>
      </c>
      <c r="F2052" s="40">
        <v>174</v>
      </c>
    </row>
    <row r="2053" spans="1:6" s="27" customFormat="1" ht="15" customHeight="1">
      <c r="A2053" s="42" t="s">
        <v>233</v>
      </c>
      <c r="B2053" s="43"/>
      <c r="C2053" s="43"/>
      <c r="D2053" s="44"/>
      <c r="E2053" s="39" t="s">
        <v>194</v>
      </c>
      <c r="F2053" s="40">
        <v>8</v>
      </c>
    </row>
    <row r="2054" spans="1:6" s="27" customFormat="1" ht="15" customHeight="1">
      <c r="A2054" s="42" t="s">
        <v>207</v>
      </c>
      <c r="B2054" s="43" t="s">
        <v>207</v>
      </c>
      <c r="C2054" s="43" t="s">
        <v>207</v>
      </c>
      <c r="D2054" s="44" t="s">
        <v>207</v>
      </c>
      <c r="E2054" s="39" t="s">
        <v>199</v>
      </c>
      <c r="F2054" s="40">
        <v>375</v>
      </c>
    </row>
    <row r="2055" spans="1:6" s="27" customFormat="1" ht="15" customHeight="1">
      <c r="A2055" s="42" t="s">
        <v>208</v>
      </c>
      <c r="B2055" s="43"/>
      <c r="C2055" s="43"/>
      <c r="D2055" s="44"/>
      <c r="E2055" s="39" t="s">
        <v>194</v>
      </c>
      <c r="F2055" s="40">
        <v>2500</v>
      </c>
    </row>
    <row r="2056" spans="1:6" s="27" customFormat="1" ht="15" customHeight="1">
      <c r="A2056" s="42" t="s">
        <v>209</v>
      </c>
      <c r="B2056" s="43"/>
      <c r="C2056" s="43"/>
      <c r="D2056" s="44"/>
      <c r="E2056" s="39" t="s">
        <v>210</v>
      </c>
      <c r="F2056" s="40">
        <v>43.55</v>
      </c>
    </row>
    <row r="2057" spans="1:6" s="27" customFormat="1" ht="15" customHeight="1">
      <c r="A2057" s="42" t="s">
        <v>211</v>
      </c>
      <c r="B2057" s="43"/>
      <c r="C2057" s="43"/>
      <c r="D2057" s="44"/>
      <c r="E2057" s="39" t="s">
        <v>210</v>
      </c>
      <c r="F2057" s="40">
        <v>15.55</v>
      </c>
    </row>
    <row r="2058" spans="1:6" s="27" customFormat="1" ht="15" customHeight="1">
      <c r="A2058" s="42" t="s">
        <v>212</v>
      </c>
      <c r="B2058" s="43"/>
      <c r="C2058" s="43"/>
      <c r="D2058" s="44"/>
      <c r="E2058" s="39" t="s">
        <v>210</v>
      </c>
      <c r="F2058" s="40">
        <v>26.96</v>
      </c>
    </row>
    <row r="2059" spans="1:6" s="27" customFormat="1" ht="15" customHeight="1">
      <c r="A2059" s="42" t="s">
        <v>213</v>
      </c>
      <c r="B2059" s="43"/>
      <c r="C2059" s="43"/>
      <c r="D2059" s="44"/>
      <c r="E2059" s="39" t="s">
        <v>210</v>
      </c>
      <c r="F2059" s="40">
        <v>14</v>
      </c>
    </row>
    <row r="2060" spans="1:6" s="27" customFormat="1" ht="16.5" customHeight="1">
      <c r="A2060" s="42" t="s">
        <v>214</v>
      </c>
      <c r="B2060" s="43"/>
      <c r="C2060" s="43"/>
      <c r="D2060" s="44"/>
      <c r="E2060" s="39" t="s">
        <v>210</v>
      </c>
      <c r="F2060" s="40">
        <v>32.67</v>
      </c>
    </row>
    <row r="2061" spans="1:6" s="27" customFormat="1" ht="15" customHeight="1">
      <c r="A2061" s="42" t="s">
        <v>215</v>
      </c>
      <c r="B2061" s="43"/>
      <c r="C2061" s="43"/>
      <c r="D2061" s="44"/>
      <c r="E2061" s="39" t="s">
        <v>210</v>
      </c>
      <c r="F2061" s="40">
        <v>1560</v>
      </c>
    </row>
    <row r="2062" spans="1:6" s="27" customFormat="1" ht="15" customHeight="1">
      <c r="A2062" s="42" t="s">
        <v>231</v>
      </c>
      <c r="B2062" s="43"/>
      <c r="C2062" s="43"/>
      <c r="D2062" s="44"/>
      <c r="E2062" s="39" t="s">
        <v>205</v>
      </c>
      <c r="F2062" s="40">
        <v>34</v>
      </c>
    </row>
    <row r="2063" spans="1:6" s="27" customFormat="1" ht="15" customHeight="1">
      <c r="A2063" s="42" t="s">
        <v>217</v>
      </c>
      <c r="B2063" s="43"/>
      <c r="C2063" s="43"/>
      <c r="D2063" s="44"/>
      <c r="E2063" s="39" t="s">
        <v>205</v>
      </c>
      <c r="F2063" s="40">
        <v>24</v>
      </c>
    </row>
    <row r="2064" spans="1:6" s="27" customFormat="1" ht="15" customHeight="1">
      <c r="A2064" s="42" t="s">
        <v>218</v>
      </c>
      <c r="B2064" s="43"/>
      <c r="C2064" s="43"/>
      <c r="D2064" s="44"/>
      <c r="E2064" s="39" t="s">
        <v>205</v>
      </c>
      <c r="F2064" s="40">
        <v>34</v>
      </c>
    </row>
    <row r="2065" spans="1:6" s="27" customFormat="1" ht="15" customHeight="1">
      <c r="A2065" s="42" t="s">
        <v>219</v>
      </c>
      <c r="B2065" s="43"/>
      <c r="C2065" s="43"/>
      <c r="D2065" s="44"/>
      <c r="E2065" s="39" t="s">
        <v>194</v>
      </c>
      <c r="F2065" s="40">
        <v>170</v>
      </c>
    </row>
    <row r="2066" spans="1:6" s="2" customFormat="1" ht="7.5" customHeight="1">
      <c r="A2066" s="51"/>
      <c r="B2066" s="52"/>
      <c r="C2066" s="52"/>
      <c r="D2066" s="53"/>
      <c r="E2066" s="39"/>
      <c r="F2066" s="40"/>
    </row>
    <row r="2067" spans="1:6" s="2" customFormat="1" ht="20.100000000000001" customHeight="1">
      <c r="A2067" s="45" t="s">
        <v>101</v>
      </c>
      <c r="B2067" s="46"/>
      <c r="C2067" s="46"/>
      <c r="D2067" s="46"/>
      <c r="E2067" s="46"/>
      <c r="F2067" s="47"/>
    </row>
    <row r="2068" spans="1:6" s="2" customFormat="1" ht="24.95" customHeight="1">
      <c r="A2068" s="48" t="s">
        <v>191</v>
      </c>
      <c r="B2068" s="49"/>
      <c r="C2068" s="49"/>
      <c r="D2068" s="50"/>
      <c r="E2068" s="7" t="s">
        <v>192</v>
      </c>
      <c r="F2068" s="7" t="s">
        <v>9</v>
      </c>
    </row>
    <row r="2069" spans="1:6" s="27" customFormat="1" ht="15" customHeight="1">
      <c r="A2069" s="42" t="s">
        <v>193</v>
      </c>
      <c r="B2069" s="43"/>
      <c r="C2069" s="43"/>
      <c r="D2069" s="44"/>
      <c r="E2069" s="39" t="s">
        <v>194</v>
      </c>
      <c r="F2069" s="40">
        <f>F2071+F2074+F2075</f>
        <v>35200</v>
      </c>
    </row>
    <row r="2070" spans="1:6" s="27" customFormat="1" ht="15" customHeight="1">
      <c r="A2070" s="42" t="s">
        <v>220</v>
      </c>
      <c r="B2070" s="43"/>
      <c r="C2070" s="43"/>
      <c r="D2070" s="44"/>
      <c r="E2070" s="39" t="s">
        <v>200</v>
      </c>
      <c r="F2070" s="40">
        <f>F2071*0.05</f>
        <v>630</v>
      </c>
    </row>
    <row r="2071" spans="1:6" s="27" customFormat="1" ht="15" customHeight="1">
      <c r="A2071" s="42" t="s">
        <v>201</v>
      </c>
      <c r="B2071" s="43"/>
      <c r="C2071" s="43"/>
      <c r="D2071" s="44"/>
      <c r="E2071" s="39" t="s">
        <v>194</v>
      </c>
      <c r="F2071" s="40">
        <v>12600</v>
      </c>
    </row>
    <row r="2072" spans="1:6" s="27" customFormat="1" ht="15" customHeight="1">
      <c r="A2072" s="42" t="s">
        <v>202</v>
      </c>
      <c r="B2072" s="43"/>
      <c r="C2072" s="43"/>
      <c r="D2072" s="44"/>
      <c r="E2072" s="39" t="s">
        <v>200</v>
      </c>
      <c r="F2072" s="40">
        <f>F2071*0.15</f>
        <v>1890</v>
      </c>
    </row>
    <row r="2073" spans="1:6" s="27" customFormat="1" ht="15" customHeight="1">
      <c r="A2073" s="42" t="s">
        <v>221</v>
      </c>
      <c r="B2073" s="43"/>
      <c r="C2073" s="43"/>
      <c r="D2073" s="44"/>
      <c r="E2073" s="39" t="s">
        <v>199</v>
      </c>
      <c r="F2073" s="40">
        <v>9100</v>
      </c>
    </row>
    <row r="2074" spans="1:6" s="27" customFormat="1" ht="15" customHeight="1">
      <c r="A2074" s="42" t="s">
        <v>195</v>
      </c>
      <c r="B2074" s="43"/>
      <c r="C2074" s="43"/>
      <c r="D2074" s="44"/>
      <c r="E2074" s="39" t="s">
        <v>194</v>
      </c>
      <c r="F2074" s="40">
        <v>19000</v>
      </c>
    </row>
    <row r="2075" spans="1:6" s="27" customFormat="1" ht="15" customHeight="1">
      <c r="A2075" s="42" t="s">
        <v>197</v>
      </c>
      <c r="B2075" s="43"/>
      <c r="C2075" s="43"/>
      <c r="D2075" s="44"/>
      <c r="E2075" s="39" t="s">
        <v>194</v>
      </c>
      <c r="F2075" s="40">
        <v>3600</v>
      </c>
    </row>
    <row r="2076" spans="1:6" s="27" customFormat="1" ht="15" customHeight="1">
      <c r="A2076" s="42" t="s">
        <v>222</v>
      </c>
      <c r="B2076" s="43"/>
      <c r="C2076" s="43"/>
      <c r="D2076" s="44"/>
      <c r="E2076" s="39" t="s">
        <v>200</v>
      </c>
      <c r="F2076" s="40">
        <f>F2075*0.15</f>
        <v>540</v>
      </c>
    </row>
    <row r="2077" spans="1:6" s="27" customFormat="1" ht="15" customHeight="1">
      <c r="A2077" s="42" t="s">
        <v>198</v>
      </c>
      <c r="B2077" s="43"/>
      <c r="C2077" s="43"/>
      <c r="D2077" s="44"/>
      <c r="E2077" s="39" t="s">
        <v>199</v>
      </c>
      <c r="F2077" s="40">
        <v>20000</v>
      </c>
    </row>
    <row r="2078" spans="1:6" s="27" customFormat="1" ht="30" customHeight="1">
      <c r="A2078" s="42" t="s">
        <v>203</v>
      </c>
      <c r="B2078" s="43"/>
      <c r="C2078" s="43"/>
      <c r="D2078" s="44"/>
      <c r="E2078" s="39" t="s">
        <v>205</v>
      </c>
      <c r="F2078" s="40">
        <v>243</v>
      </c>
    </row>
    <row r="2079" spans="1:6" s="27" customFormat="1" ht="15" customHeight="1">
      <c r="A2079" s="42" t="s">
        <v>204</v>
      </c>
      <c r="B2079" s="43"/>
      <c r="C2079" s="43"/>
      <c r="D2079" s="44"/>
      <c r="E2079" s="39" t="s">
        <v>205</v>
      </c>
      <c r="F2079" s="40">
        <v>33</v>
      </c>
    </row>
    <row r="2080" spans="1:6" s="27" customFormat="1" ht="15" customHeight="1">
      <c r="A2080" s="42" t="s">
        <v>234</v>
      </c>
      <c r="B2080" s="43"/>
      <c r="C2080" s="43"/>
      <c r="D2080" s="44"/>
      <c r="E2080" s="39" t="s">
        <v>194</v>
      </c>
      <c r="F2080" s="40">
        <v>144</v>
      </c>
    </row>
    <row r="2081" spans="1:6" s="27" customFormat="1" ht="15" customHeight="1">
      <c r="A2081" s="42" t="s">
        <v>235</v>
      </c>
      <c r="B2081" s="43"/>
      <c r="C2081" s="43"/>
      <c r="D2081" s="44"/>
      <c r="E2081" s="39" t="s">
        <v>194</v>
      </c>
      <c r="F2081" s="40">
        <v>78</v>
      </c>
    </row>
    <row r="2082" spans="1:6" s="27" customFormat="1" ht="15" customHeight="1">
      <c r="A2082" s="42" t="s">
        <v>208</v>
      </c>
      <c r="B2082" s="43"/>
      <c r="C2082" s="43"/>
      <c r="D2082" s="44"/>
      <c r="E2082" s="39" t="s">
        <v>194</v>
      </c>
      <c r="F2082" s="40">
        <v>106000</v>
      </c>
    </row>
    <row r="2083" spans="1:6" s="27" customFormat="1" ht="15" customHeight="1">
      <c r="A2083" s="42" t="s">
        <v>223</v>
      </c>
      <c r="B2083" s="43"/>
      <c r="C2083" s="43"/>
      <c r="D2083" s="44"/>
      <c r="E2083" s="39" t="s">
        <v>205</v>
      </c>
      <c r="F2083" s="40">
        <v>129</v>
      </c>
    </row>
    <row r="2084" spans="1:6" s="27" customFormat="1" ht="15" customHeight="1">
      <c r="A2084" s="42" t="s">
        <v>224</v>
      </c>
      <c r="B2084" s="43"/>
      <c r="C2084" s="43"/>
      <c r="D2084" s="44"/>
      <c r="E2084" s="39" t="s">
        <v>205</v>
      </c>
      <c r="F2084" s="40">
        <v>67</v>
      </c>
    </row>
    <row r="2085" spans="1:6" s="27" customFormat="1" ht="15" customHeight="1">
      <c r="A2085" s="42" t="s">
        <v>225</v>
      </c>
      <c r="B2085" s="43"/>
      <c r="C2085" s="43"/>
      <c r="D2085" s="44"/>
      <c r="E2085" s="39" t="s">
        <v>205</v>
      </c>
      <c r="F2085" s="40">
        <v>129</v>
      </c>
    </row>
    <row r="2086" spans="1:6" s="27" customFormat="1" ht="15" customHeight="1">
      <c r="A2086" s="42" t="s">
        <v>226</v>
      </c>
      <c r="B2086" s="43"/>
      <c r="C2086" s="43"/>
      <c r="D2086" s="44"/>
      <c r="E2086" s="39" t="s">
        <v>205</v>
      </c>
      <c r="F2086" s="40">
        <v>67</v>
      </c>
    </row>
    <row r="2087" spans="1:6" s="27" customFormat="1" ht="15" customHeight="1">
      <c r="A2087" s="42" t="s">
        <v>216</v>
      </c>
      <c r="B2087" s="43"/>
      <c r="C2087" s="43"/>
      <c r="D2087" s="44"/>
      <c r="E2087" s="39" t="s">
        <v>205</v>
      </c>
      <c r="F2087" s="40">
        <v>132</v>
      </c>
    </row>
    <row r="2088" spans="1:6" s="27" customFormat="1" ht="15" customHeight="1">
      <c r="A2088" s="42" t="s">
        <v>227</v>
      </c>
      <c r="B2088" s="43"/>
      <c r="C2088" s="43"/>
      <c r="D2088" s="44"/>
      <c r="E2088" s="39" t="s">
        <v>205</v>
      </c>
      <c r="F2088" s="40">
        <v>280</v>
      </c>
    </row>
    <row r="2089" spans="1:6" s="27" customFormat="1" ht="15" customHeight="1">
      <c r="A2089" s="42" t="s">
        <v>217</v>
      </c>
      <c r="B2089" s="43"/>
      <c r="C2089" s="43"/>
      <c r="D2089" s="44"/>
      <c r="E2089" s="39" t="s">
        <v>205</v>
      </c>
      <c r="F2089" s="40">
        <v>105</v>
      </c>
    </row>
    <row r="2090" spans="1:6" s="27" customFormat="1" ht="15" customHeight="1">
      <c r="A2090" s="42" t="s">
        <v>218</v>
      </c>
      <c r="B2090" s="43"/>
      <c r="C2090" s="43"/>
      <c r="D2090" s="44"/>
      <c r="E2090" s="39" t="s">
        <v>205</v>
      </c>
      <c r="F2090" s="40">
        <v>52</v>
      </c>
    </row>
    <row r="2091" spans="1:6" s="27" customFormat="1" ht="15" customHeight="1">
      <c r="A2091" s="42" t="s">
        <v>228</v>
      </c>
      <c r="B2091" s="43"/>
      <c r="C2091" s="43"/>
      <c r="D2091" s="44"/>
      <c r="E2091" s="39" t="s">
        <v>205</v>
      </c>
      <c r="F2091" s="40">
        <f>SUM(F2087:F2090,F2062:F2064,F2039:F2041)</f>
        <v>771</v>
      </c>
    </row>
  </sheetData>
  <mergeCells count="1311">
    <mergeCell ref="A1283:C1283"/>
    <mergeCell ref="A1284:C1284"/>
    <mergeCell ref="A1204:E1204"/>
    <mergeCell ref="A1131:F1131"/>
    <mergeCell ref="A1132:C1132"/>
    <mergeCell ref="A1133:C1133"/>
    <mergeCell ref="A1134:E1134"/>
    <mergeCell ref="A1252:E1252"/>
    <mergeCell ref="A1203:C1203"/>
    <mergeCell ref="A1030:C1030"/>
    <mergeCell ref="A1178:E1178"/>
    <mergeCell ref="A1116:F1116"/>
    <mergeCell ref="A1157:C1157"/>
    <mergeCell ref="A1181:F1181"/>
    <mergeCell ref="A1182:C1182"/>
    <mergeCell ref="A1183:C1183"/>
    <mergeCell ref="A1028:C1028"/>
    <mergeCell ref="A1029:C1029"/>
    <mergeCell ref="A1031:E1031"/>
    <mergeCell ref="A1200:F1200"/>
    <mergeCell ref="A1201:F1201"/>
    <mergeCell ref="A1202:C1202"/>
    <mergeCell ref="A1119:E1119"/>
    <mergeCell ref="A1121:F1121"/>
    <mergeCell ref="A1155:F1155"/>
    <mergeCell ref="A1199:E1199"/>
    <mergeCell ref="A1022:C1022"/>
    <mergeCell ref="A1023:C1023"/>
    <mergeCell ref="A1024:C1024"/>
    <mergeCell ref="A1025:C1025"/>
    <mergeCell ref="A1026:C1026"/>
    <mergeCell ref="A1027:C1027"/>
    <mergeCell ref="A814:C814"/>
    <mergeCell ref="A815:C815"/>
    <mergeCell ref="A1018:C1018"/>
    <mergeCell ref="A1019:C1019"/>
    <mergeCell ref="A1020:C1020"/>
    <mergeCell ref="A1021:C1021"/>
    <mergeCell ref="A948:E948"/>
    <mergeCell ref="A949:E949"/>
    <mergeCell ref="A957:C957"/>
    <mergeCell ref="A958:C958"/>
    <mergeCell ref="A765:B765"/>
    <mergeCell ref="A796:B796"/>
    <mergeCell ref="A636:C636"/>
    <mergeCell ref="A816:C816"/>
    <mergeCell ref="A817:C817"/>
    <mergeCell ref="A818:C818"/>
    <mergeCell ref="A810:C810"/>
    <mergeCell ref="A811:C811"/>
    <mergeCell ref="A812:C812"/>
    <mergeCell ref="A813:C813"/>
    <mergeCell ref="A798:F798"/>
    <mergeCell ref="A799:F799"/>
    <mergeCell ref="A800:C800"/>
    <mergeCell ref="A801:C801"/>
    <mergeCell ref="A802:C802"/>
    <mergeCell ref="A773:B773"/>
    <mergeCell ref="A775:E775"/>
    <mergeCell ref="A777:F777"/>
    <mergeCell ref="A803:C803"/>
    <mergeCell ref="A804:C804"/>
    <mergeCell ref="A805:C805"/>
    <mergeCell ref="A565:C565"/>
    <mergeCell ref="A566:C566"/>
    <mergeCell ref="A567:C567"/>
    <mergeCell ref="A568:C568"/>
    <mergeCell ref="A569:C569"/>
    <mergeCell ref="A570:C570"/>
    <mergeCell ref="A729:C729"/>
    <mergeCell ref="A557:F557"/>
    <mergeCell ref="A558:C558"/>
    <mergeCell ref="A559:C559"/>
    <mergeCell ref="A572:E572"/>
    <mergeCell ref="A560:C560"/>
    <mergeCell ref="A561:C561"/>
    <mergeCell ref="A562:C562"/>
    <mergeCell ref="A563:C563"/>
    <mergeCell ref="A564:C564"/>
    <mergeCell ref="A571:C571"/>
    <mergeCell ref="A352:C352"/>
    <mergeCell ref="A353:C353"/>
    <mergeCell ref="A354:C354"/>
    <mergeCell ref="A355:C355"/>
    <mergeCell ref="A359:C359"/>
    <mergeCell ref="A360:C360"/>
    <mergeCell ref="A356:C356"/>
    <mergeCell ref="A357:C357"/>
    <mergeCell ref="A358:C358"/>
    <mergeCell ref="A344:C344"/>
    <mergeCell ref="A345:C345"/>
    <mergeCell ref="A361:C361"/>
    <mergeCell ref="A362:E362"/>
    <mergeCell ref="A346:C346"/>
    <mergeCell ref="A347:C347"/>
    <mergeCell ref="A348:C348"/>
    <mergeCell ref="A349:C349"/>
    <mergeCell ref="A350:C350"/>
    <mergeCell ref="A351:C351"/>
    <mergeCell ref="A1864:E1864"/>
    <mergeCell ref="A1863:E1863"/>
    <mergeCell ref="A1876:E1876"/>
    <mergeCell ref="A1862:E1862"/>
    <mergeCell ref="A148:F148"/>
    <mergeCell ref="A149:F149"/>
    <mergeCell ref="A150:C150"/>
    <mergeCell ref="A151:C151"/>
    <mergeCell ref="A153:E153"/>
    <mergeCell ref="A152:C152"/>
    <mergeCell ref="A1877:E1877"/>
    <mergeCell ref="A1878:E1878"/>
    <mergeCell ref="A1558:E1558"/>
    <mergeCell ref="A1559:E1559"/>
    <mergeCell ref="A1948:B1948"/>
    <mergeCell ref="A1936:B1936"/>
    <mergeCell ref="A1835:C1835"/>
    <mergeCell ref="A1889:C1889"/>
    <mergeCell ref="A1913:B1913"/>
    <mergeCell ref="A1937:B1937"/>
    <mergeCell ref="A233:E233"/>
    <mergeCell ref="A234:E234"/>
    <mergeCell ref="A1253:E1253"/>
    <mergeCell ref="A1337:E1337"/>
    <mergeCell ref="A1179:E1179"/>
    <mergeCell ref="A1829:C1829"/>
    <mergeCell ref="A1194:E1194"/>
    <mergeCell ref="A1196:F1196"/>
    <mergeCell ref="A342:F342"/>
    <mergeCell ref="A343:F343"/>
    <mergeCell ref="A1774:E1774"/>
    <mergeCell ref="A1849:E1849"/>
    <mergeCell ref="A1624:E1624"/>
    <mergeCell ref="A1625:E1625"/>
    <mergeCell ref="A1696:E1696"/>
    <mergeCell ref="A1633:E1633"/>
    <mergeCell ref="A1710:E1710"/>
    <mergeCell ref="A1711:E1711"/>
    <mergeCell ref="A1834:C1834"/>
    <mergeCell ref="A1799:B1799"/>
    <mergeCell ref="A1632:E1632"/>
    <mergeCell ref="A1423:C1423"/>
    <mergeCell ref="A1424:E1424"/>
    <mergeCell ref="A1616:E1616"/>
    <mergeCell ref="A1617:E1617"/>
    <mergeCell ref="A1418:E1418"/>
    <mergeCell ref="A1419:E1419"/>
    <mergeCell ref="A1426:F1426"/>
    <mergeCell ref="A1429:E1429"/>
    <mergeCell ref="A1431:F1431"/>
    <mergeCell ref="A1245:E1245"/>
    <mergeCell ref="A1321:E1321"/>
    <mergeCell ref="A1322:E1322"/>
    <mergeCell ref="A1329:E1329"/>
    <mergeCell ref="A1244:E1244"/>
    <mergeCell ref="A1094:E1094"/>
    <mergeCell ref="A1095:E1095"/>
    <mergeCell ref="A1101:E1101"/>
    <mergeCell ref="A1102:E1102"/>
    <mergeCell ref="A1225:F1225"/>
    <mergeCell ref="A1016:F1016"/>
    <mergeCell ref="A1017:F1017"/>
    <mergeCell ref="A871:F871"/>
    <mergeCell ref="A759:B759"/>
    <mergeCell ref="A760:B760"/>
    <mergeCell ref="A819:E819"/>
    <mergeCell ref="A806:C806"/>
    <mergeCell ref="A807:C807"/>
    <mergeCell ref="A774:B774"/>
    <mergeCell ref="A766:B766"/>
    <mergeCell ref="A660:E660"/>
    <mergeCell ref="A661:E661"/>
    <mergeCell ref="A684:E684"/>
    <mergeCell ref="A486:E486"/>
    <mergeCell ref="A487:E487"/>
    <mergeCell ref="A534:B534"/>
    <mergeCell ref="A556:F556"/>
    <mergeCell ref="A548:B548"/>
    <mergeCell ref="A551:B551"/>
    <mergeCell ref="A536:B536"/>
    <mergeCell ref="A1800:B1800"/>
    <mergeCell ref="A1801:E1801"/>
    <mergeCell ref="A1777:C1777"/>
    <mergeCell ref="A1786:E1786"/>
    <mergeCell ref="A2021:F2021"/>
    <mergeCell ref="A1850:E1850"/>
    <mergeCell ref="A1780:E1780"/>
    <mergeCell ref="A1781:E1781"/>
    <mergeCell ref="A1888:C1888"/>
    <mergeCell ref="A1791:E1791"/>
    <mergeCell ref="A1395:F1395"/>
    <mergeCell ref="A1396:C1396"/>
    <mergeCell ref="A1397:C1397"/>
    <mergeCell ref="A1398:E1398"/>
    <mergeCell ref="A1228:C1228"/>
    <mergeCell ref="A1371:F1371"/>
    <mergeCell ref="A1236:E1236"/>
    <mergeCell ref="A1237:E1237"/>
    <mergeCell ref="A625:C625"/>
    <mergeCell ref="A912:E912"/>
    <mergeCell ref="A913:E913"/>
    <mergeCell ref="A808:C808"/>
    <mergeCell ref="A809:C809"/>
    <mergeCell ref="A634:C634"/>
    <mergeCell ref="A794:B794"/>
    <mergeCell ref="A772:B772"/>
    <mergeCell ref="A728:C728"/>
    <mergeCell ref="A753:E753"/>
    <mergeCell ref="A1400:F1400"/>
    <mergeCell ref="A1421:F1421"/>
    <mergeCell ref="A1404:E1404"/>
    <mergeCell ref="A1776:F1776"/>
    <mergeCell ref="A1772:E1772"/>
    <mergeCell ref="A1697:E1697"/>
    <mergeCell ref="A1405:E1405"/>
    <mergeCell ref="A1411:E1411"/>
    <mergeCell ref="A1766:E1766"/>
    <mergeCell ref="A1412:E1412"/>
    <mergeCell ref="A1812:F1812"/>
    <mergeCell ref="A1813:F1813"/>
    <mergeCell ref="A1779:E1779"/>
    <mergeCell ref="A1783:F1783"/>
    <mergeCell ref="A1784:C1784"/>
    <mergeCell ref="A1785:C1785"/>
    <mergeCell ref="A1806:E1806"/>
    <mergeCell ref="A1811:C1811"/>
    <mergeCell ref="A1808:F1808"/>
    <mergeCell ref="A1788:F1788"/>
    <mergeCell ref="A1817:C1817"/>
    <mergeCell ref="A795:B795"/>
    <mergeCell ref="A893:C893"/>
    <mergeCell ref="A894:C894"/>
    <mergeCell ref="A1012:B1012"/>
    <mergeCell ref="A1013:B1013"/>
    <mergeCell ref="A1798:F1798"/>
    <mergeCell ref="A1807:F1807"/>
    <mergeCell ref="A1795:B1795"/>
    <mergeCell ref="A1796:E1796"/>
    <mergeCell ref="A1767:E1767"/>
    <mergeCell ref="A1773:E1773"/>
    <mergeCell ref="A1794:B1794"/>
    <mergeCell ref="A1760:E1760"/>
    <mergeCell ref="A1762:F1762"/>
    <mergeCell ref="A1763:C1763"/>
    <mergeCell ref="A1765:E1765"/>
    <mergeCell ref="A1769:F1769"/>
    <mergeCell ref="A1770:C1770"/>
    <mergeCell ref="A1793:F1793"/>
    <mergeCell ref="A1755:F1755"/>
    <mergeCell ref="A1757:F1757"/>
    <mergeCell ref="A1758:C1758"/>
    <mergeCell ref="A1759:C1759"/>
    <mergeCell ref="A762:B762"/>
    <mergeCell ref="A763:B763"/>
    <mergeCell ref="A764:B764"/>
    <mergeCell ref="A959:C959"/>
    <mergeCell ref="A890:C890"/>
    <mergeCell ref="A891:C891"/>
    <mergeCell ref="A502:C502"/>
    <mergeCell ref="A497:C497"/>
    <mergeCell ref="A529:B529"/>
    <mergeCell ref="A530:B530"/>
    <mergeCell ref="A531:B531"/>
    <mergeCell ref="A532:B532"/>
    <mergeCell ref="A501:C501"/>
    <mergeCell ref="A503:C503"/>
    <mergeCell ref="A504:E504"/>
    <mergeCell ref="A506:F506"/>
    <mergeCell ref="A339:B339"/>
    <mergeCell ref="A418:C418"/>
    <mergeCell ref="A210:E210"/>
    <mergeCell ref="A424:C424"/>
    <mergeCell ref="A256:E256"/>
    <mergeCell ref="A266:C266"/>
    <mergeCell ref="A336:B336"/>
    <mergeCell ref="A312:B312"/>
    <mergeCell ref="A413:F413"/>
    <mergeCell ref="A257:E257"/>
    <mergeCell ref="A169:F169"/>
    <mergeCell ref="A171:C171"/>
    <mergeCell ref="A273:C273"/>
    <mergeCell ref="A274:C274"/>
    <mergeCell ref="A315:B315"/>
    <mergeCell ref="A425:C425"/>
    <mergeCell ref="A316:B316"/>
    <mergeCell ref="A419:C419"/>
    <mergeCell ref="A420:C420"/>
    <mergeCell ref="A337:B337"/>
    <mergeCell ref="A185:C185"/>
    <mergeCell ref="A178:C178"/>
    <mergeCell ref="A179:C179"/>
    <mergeCell ref="A307:B307"/>
    <mergeCell ref="A308:B308"/>
    <mergeCell ref="A426:C426"/>
    <mergeCell ref="A186:C186"/>
    <mergeCell ref="A421:C421"/>
    <mergeCell ref="A411:E411"/>
    <mergeCell ref="A412:F412"/>
    <mergeCell ref="A983:F983"/>
    <mergeCell ref="A964:C964"/>
    <mergeCell ref="A1003:B1003"/>
    <mergeCell ref="A1004:B1004"/>
    <mergeCell ref="A1005:B1005"/>
    <mergeCell ref="A1403:E1403"/>
    <mergeCell ref="A1277:B1277"/>
    <mergeCell ref="A986:B986"/>
    <mergeCell ref="A985:B985"/>
    <mergeCell ref="A995:B995"/>
    <mergeCell ref="A963:C963"/>
    <mergeCell ref="A1008:B1008"/>
    <mergeCell ref="A1010:B1010"/>
    <mergeCell ref="A960:C960"/>
    <mergeCell ref="A961:C961"/>
    <mergeCell ref="A965:E965"/>
    <mergeCell ref="A967:F967"/>
    <mergeCell ref="A981:E981"/>
    <mergeCell ref="A1000:B1000"/>
    <mergeCell ref="A994:B994"/>
    <mergeCell ref="A996:B996"/>
    <mergeCell ref="A1014:B1014"/>
    <mergeCell ref="A1011:B1011"/>
    <mergeCell ref="A1007:B1007"/>
    <mergeCell ref="A1009:B1009"/>
    <mergeCell ref="A1001:B1001"/>
    <mergeCell ref="A1002:B1002"/>
    <mergeCell ref="A988:B988"/>
    <mergeCell ref="A989:B989"/>
    <mergeCell ref="A990:B990"/>
    <mergeCell ref="A997:E997"/>
    <mergeCell ref="A999:F999"/>
    <mergeCell ref="A954:C954"/>
    <mergeCell ref="A955:C955"/>
    <mergeCell ref="A956:C956"/>
    <mergeCell ref="A987:B987"/>
    <mergeCell ref="A992:B992"/>
    <mergeCell ref="A713:C713"/>
    <mergeCell ref="A685:E685"/>
    <mergeCell ref="A708:E708"/>
    <mergeCell ref="A709:E709"/>
    <mergeCell ref="A1006:B1006"/>
    <mergeCell ref="A884:C884"/>
    <mergeCell ref="A885:C885"/>
    <mergeCell ref="A886:C886"/>
    <mergeCell ref="A887:C887"/>
    <mergeCell ref="A865:F865"/>
    <mergeCell ref="A869:E869"/>
    <mergeCell ref="A870:E870"/>
    <mergeCell ref="A984:B984"/>
    <mergeCell ref="A991:B991"/>
    <mergeCell ref="A628:C628"/>
    <mergeCell ref="A630:C630"/>
    <mergeCell ref="A635:C635"/>
    <mergeCell ref="A714:C714"/>
    <mergeCell ref="A659:E659"/>
    <mergeCell ref="A683:E683"/>
    <mergeCell ref="A711:F711"/>
    <mergeCell ref="A712:C712"/>
    <mergeCell ref="A429:C429"/>
    <mergeCell ref="A554:B554"/>
    <mergeCell ref="A492:C492"/>
    <mergeCell ref="A493:C493"/>
    <mergeCell ref="A494:C494"/>
    <mergeCell ref="A549:B549"/>
    <mergeCell ref="A552:B552"/>
    <mergeCell ref="A553:B553"/>
    <mergeCell ref="A550:B550"/>
    <mergeCell ref="A546:B546"/>
    <mergeCell ref="A537:B537"/>
    <mergeCell ref="A538:E538"/>
    <mergeCell ref="A540:F540"/>
    <mergeCell ref="A541:B541"/>
    <mergeCell ref="A542:B542"/>
    <mergeCell ref="A547:B547"/>
    <mergeCell ref="A544:B544"/>
    <mergeCell ref="A545:B545"/>
    <mergeCell ref="A415:F415"/>
    <mergeCell ref="A416:C416"/>
    <mergeCell ref="A521:E521"/>
    <mergeCell ref="A335:B335"/>
    <mergeCell ref="A183:C183"/>
    <mergeCell ref="A209:E209"/>
    <mergeCell ref="A276:C276"/>
    <mergeCell ref="A318:B318"/>
    <mergeCell ref="A305:B305"/>
    <mergeCell ref="A306:B306"/>
    <mergeCell ref="A332:B332"/>
    <mergeCell ref="A333:B333"/>
    <mergeCell ref="A324:B324"/>
    <mergeCell ref="A174:C174"/>
    <mergeCell ref="A175:C175"/>
    <mergeCell ref="A176:C176"/>
    <mergeCell ref="A180:C180"/>
    <mergeCell ref="A190:F190"/>
    <mergeCell ref="A184:C184"/>
    <mergeCell ref="A187:C187"/>
    <mergeCell ref="A313:B313"/>
    <mergeCell ref="A314:B314"/>
    <mergeCell ref="A309:B309"/>
    <mergeCell ref="A330:B330"/>
    <mergeCell ref="A173:C173"/>
    <mergeCell ref="A331:B331"/>
    <mergeCell ref="A182:C182"/>
    <mergeCell ref="A264:C264"/>
    <mergeCell ref="A265:C265"/>
    <mergeCell ref="A319:B319"/>
    <mergeCell ref="A172:C172"/>
    <mergeCell ref="A170:C170"/>
    <mergeCell ref="A323:B323"/>
    <mergeCell ref="A181:C181"/>
    <mergeCell ref="A310:B310"/>
    <mergeCell ref="A311:B311"/>
    <mergeCell ref="A262:C262"/>
    <mergeCell ref="A177:C177"/>
    <mergeCell ref="A322:F322"/>
    <mergeCell ref="A317:B317"/>
    <mergeCell ref="A1226:C1226"/>
    <mergeCell ref="A1205:F1205"/>
    <mergeCell ref="A1206:F1206"/>
    <mergeCell ref="A1209:C1209"/>
    <mergeCell ref="A1210:F1210"/>
    <mergeCell ref="A1211:F1211"/>
    <mergeCell ref="A1214:C1214"/>
    <mergeCell ref="A1221:E1221"/>
    <mergeCell ref="A1215:F1215"/>
    <mergeCell ref="A1216:F1216"/>
    <mergeCell ref="A1217:E1217"/>
    <mergeCell ref="A1218:E1218"/>
    <mergeCell ref="A1219:E1219"/>
    <mergeCell ref="A1220:E1220"/>
    <mergeCell ref="A1170:E1170"/>
    <mergeCell ref="A1192:B1192"/>
    <mergeCell ref="A1193:B1193"/>
    <mergeCell ref="A1197:B1197"/>
    <mergeCell ref="A1198:B1198"/>
    <mergeCell ref="A1177:E1177"/>
    <mergeCell ref="A1258:C1258"/>
    <mergeCell ref="A1227:C1227"/>
    <mergeCell ref="A1184:E1184"/>
    <mergeCell ref="A1223:F1223"/>
    <mergeCell ref="A1186:F1186"/>
    <mergeCell ref="A1189:E1189"/>
    <mergeCell ref="A1191:F1191"/>
    <mergeCell ref="A1222:F1222"/>
    <mergeCell ref="A1229:E1229"/>
    <mergeCell ref="A1231:F1231"/>
    <mergeCell ref="A1164:E1164"/>
    <mergeCell ref="A1165:E1165"/>
    <mergeCell ref="A1171:E1171"/>
    <mergeCell ref="A1172:E1172"/>
    <mergeCell ref="A1158:E1158"/>
    <mergeCell ref="A1160:F1160"/>
    <mergeCell ref="A1163:E1163"/>
    <mergeCell ref="A1167:F1167"/>
    <mergeCell ref="A1126:F1126"/>
    <mergeCell ref="A1127:B1127"/>
    <mergeCell ref="A1174:F1174"/>
    <mergeCell ref="A1152:F1152"/>
    <mergeCell ref="A1153:F1153"/>
    <mergeCell ref="A1156:C1156"/>
    <mergeCell ref="A1144:C1144"/>
    <mergeCell ref="A1128:B1128"/>
    <mergeCell ref="A1151:E1151"/>
    <mergeCell ref="A1145:F1145"/>
    <mergeCell ref="A1146:F1146"/>
    <mergeCell ref="A1147:E1147"/>
    <mergeCell ref="A1148:E1148"/>
    <mergeCell ref="A1149:E1149"/>
    <mergeCell ref="A1150:E1150"/>
    <mergeCell ref="A1135:F1135"/>
    <mergeCell ref="A1141:F1141"/>
    <mergeCell ref="A1107:E1107"/>
    <mergeCell ref="A1111:F1111"/>
    <mergeCell ref="A1136:F1136"/>
    <mergeCell ref="A1139:C1139"/>
    <mergeCell ref="A1140:F1140"/>
    <mergeCell ref="A1123:B1123"/>
    <mergeCell ref="A1114:E1114"/>
    <mergeCell ref="A1108:E1108"/>
    <mergeCell ref="A1109:E1109"/>
    <mergeCell ref="A1113:C1113"/>
    <mergeCell ref="A1112:C1112"/>
    <mergeCell ref="A1129:E1129"/>
    <mergeCell ref="A1124:E1124"/>
    <mergeCell ref="A1082:F1082"/>
    <mergeCell ref="A1083:F1083"/>
    <mergeCell ref="A1085:F1085"/>
    <mergeCell ref="A1086:C1086"/>
    <mergeCell ref="A1122:B1122"/>
    <mergeCell ref="A1097:F1097"/>
    <mergeCell ref="A1100:E1100"/>
    <mergeCell ref="A1104:F1104"/>
    <mergeCell ref="A1076:F1076"/>
    <mergeCell ref="A1077:E1077"/>
    <mergeCell ref="A1078:E1078"/>
    <mergeCell ref="A1079:E1079"/>
    <mergeCell ref="A1080:E1080"/>
    <mergeCell ref="A1081:E1081"/>
    <mergeCell ref="A1088:E1088"/>
    <mergeCell ref="A1090:F1090"/>
    <mergeCell ref="A1093:E1093"/>
    <mergeCell ref="A1070:E1070"/>
    <mergeCell ref="A1071:E1071"/>
    <mergeCell ref="A1072:E1072"/>
    <mergeCell ref="A1073:E1073"/>
    <mergeCell ref="A1074:E1074"/>
    <mergeCell ref="A1075:F1075"/>
    <mergeCell ref="A1015:E1015"/>
    <mergeCell ref="A1087:C1087"/>
    <mergeCell ref="A1032:F1032"/>
    <mergeCell ref="A1033:F1033"/>
    <mergeCell ref="A1049:C1049"/>
    <mergeCell ref="A1050:F1050"/>
    <mergeCell ref="A1051:F1051"/>
    <mergeCell ref="A1067:C1067"/>
    <mergeCell ref="A1068:F1068"/>
    <mergeCell ref="A1069:F1069"/>
    <mergeCell ref="A993:B993"/>
    <mergeCell ref="A785:B785"/>
    <mergeCell ref="A787:B787"/>
    <mergeCell ref="A788:B788"/>
    <mergeCell ref="A789:B789"/>
    <mergeCell ref="A889:C889"/>
    <mergeCell ref="A864:F864"/>
    <mergeCell ref="A821:F821"/>
    <mergeCell ref="A868:E868"/>
    <mergeCell ref="A841:C841"/>
    <mergeCell ref="A720:C720"/>
    <mergeCell ref="A721:C721"/>
    <mergeCell ref="A726:C726"/>
    <mergeCell ref="A724:C724"/>
    <mergeCell ref="A725:C725"/>
    <mergeCell ref="A783:B783"/>
    <mergeCell ref="A771:B771"/>
    <mergeCell ref="A761:B761"/>
    <mergeCell ref="A727:C727"/>
    <mergeCell ref="A769:B769"/>
    <mergeCell ref="A730:C730"/>
    <mergeCell ref="A731:E731"/>
    <mergeCell ref="A733:F733"/>
    <mergeCell ref="A786:B786"/>
    <mergeCell ref="A791:B791"/>
    <mergeCell ref="A790:B790"/>
    <mergeCell ref="A781:B781"/>
    <mergeCell ref="A782:B782"/>
    <mergeCell ref="A780:B780"/>
    <mergeCell ref="A784:B784"/>
    <mergeCell ref="A717:C717"/>
    <mergeCell ref="A770:B770"/>
    <mergeCell ref="A767:B767"/>
    <mergeCell ref="A723:C723"/>
    <mergeCell ref="A722:C722"/>
    <mergeCell ref="A758:B758"/>
    <mergeCell ref="A768:B768"/>
    <mergeCell ref="A755:F755"/>
    <mergeCell ref="A718:C718"/>
    <mergeCell ref="A719:C719"/>
    <mergeCell ref="A624:C624"/>
    <mergeCell ref="A633:C633"/>
    <mergeCell ref="A716:C716"/>
    <mergeCell ref="A687:F687"/>
    <mergeCell ref="A707:E707"/>
    <mergeCell ref="A631:C631"/>
    <mergeCell ref="A632:C632"/>
    <mergeCell ref="A715:C715"/>
    <mergeCell ref="A626:C626"/>
    <mergeCell ref="A627:C627"/>
    <mergeCell ref="A842:F842"/>
    <mergeCell ref="A866:E866"/>
    <mergeCell ref="A614:F614"/>
    <mergeCell ref="A617:F617"/>
    <mergeCell ref="A621:C621"/>
    <mergeCell ref="A637:E637"/>
    <mergeCell ref="A639:F639"/>
    <mergeCell ref="A757:B757"/>
    <mergeCell ref="A622:C622"/>
    <mergeCell ref="A623:C623"/>
    <mergeCell ref="A606:C606"/>
    <mergeCell ref="A874:E874"/>
    <mergeCell ref="A778:B778"/>
    <mergeCell ref="A779:B779"/>
    <mergeCell ref="A792:B792"/>
    <mergeCell ref="A793:B793"/>
    <mergeCell ref="A620:C620"/>
    <mergeCell ref="A867:E867"/>
    <mergeCell ref="A663:F663"/>
    <mergeCell ref="A872:F872"/>
    <mergeCell ref="A611:E611"/>
    <mergeCell ref="A612:E612"/>
    <mergeCell ref="A613:E613"/>
    <mergeCell ref="A875:E875"/>
    <mergeCell ref="A876:E876"/>
    <mergeCell ref="A843:F843"/>
    <mergeCell ref="A863:C863"/>
    <mergeCell ref="A873:E873"/>
    <mergeCell ref="A797:E797"/>
    <mergeCell ref="A820:F820"/>
    <mergeCell ref="A607:F607"/>
    <mergeCell ref="A608:F608"/>
    <mergeCell ref="A609:E609"/>
    <mergeCell ref="A610:E610"/>
    <mergeCell ref="A555:E555"/>
    <mergeCell ref="A573:F573"/>
    <mergeCell ref="A574:F574"/>
    <mergeCell ref="A589:C589"/>
    <mergeCell ref="A590:F590"/>
    <mergeCell ref="A591:F591"/>
    <mergeCell ref="A543:B543"/>
    <mergeCell ref="A523:F523"/>
    <mergeCell ref="A524:B524"/>
    <mergeCell ref="A525:B525"/>
    <mergeCell ref="A535:B535"/>
    <mergeCell ref="A526:B526"/>
    <mergeCell ref="A527:B527"/>
    <mergeCell ref="A528:B528"/>
    <mergeCell ref="A533:B533"/>
    <mergeCell ref="A498:C498"/>
    <mergeCell ref="A499:C499"/>
    <mergeCell ref="A500:C500"/>
    <mergeCell ref="A466:E466"/>
    <mergeCell ref="A470:F470"/>
    <mergeCell ref="A485:E485"/>
    <mergeCell ref="A489:F489"/>
    <mergeCell ref="A490:C490"/>
    <mergeCell ref="A467:E467"/>
    <mergeCell ref="A427:C427"/>
    <mergeCell ref="A430:E430"/>
    <mergeCell ref="A432:F432"/>
    <mergeCell ref="A447:E447"/>
    <mergeCell ref="A495:C495"/>
    <mergeCell ref="A496:C496"/>
    <mergeCell ref="A448:E448"/>
    <mergeCell ref="A449:E449"/>
    <mergeCell ref="A428:C428"/>
    <mergeCell ref="A629:C629"/>
    <mergeCell ref="A615:F615"/>
    <mergeCell ref="A618:C618"/>
    <mergeCell ref="A619:C619"/>
    <mergeCell ref="A451:F451"/>
    <mergeCell ref="A417:C417"/>
    <mergeCell ref="A422:C422"/>
    <mergeCell ref="A491:C491"/>
    <mergeCell ref="A468:E468"/>
    <mergeCell ref="A423:C423"/>
    <mergeCell ref="A405:F405"/>
    <mergeCell ref="A406:F406"/>
    <mergeCell ref="A407:E407"/>
    <mergeCell ref="A408:E408"/>
    <mergeCell ref="A409:E409"/>
    <mergeCell ref="A410:E410"/>
    <mergeCell ref="A384:F384"/>
    <mergeCell ref="A326:B326"/>
    <mergeCell ref="A327:B327"/>
    <mergeCell ref="A328:B328"/>
    <mergeCell ref="A329:B329"/>
    <mergeCell ref="A320:E320"/>
    <mergeCell ref="A341:E341"/>
    <mergeCell ref="A340:B340"/>
    <mergeCell ref="A364:F364"/>
    <mergeCell ref="A334:B334"/>
    <mergeCell ref="A881:F881"/>
    <mergeCell ref="A1988:E1988"/>
    <mergeCell ref="A882:C882"/>
    <mergeCell ref="A883:C883"/>
    <mergeCell ref="A888:C888"/>
    <mergeCell ref="A892:C892"/>
    <mergeCell ref="A947:E947"/>
    <mergeCell ref="A952:C952"/>
    <mergeCell ref="A1235:E1235"/>
    <mergeCell ref="A1239:F1239"/>
    <mergeCell ref="A363:F363"/>
    <mergeCell ref="A1393:F1393"/>
    <mergeCell ref="A1866:F1866"/>
    <mergeCell ref="A1964:E1964"/>
    <mergeCell ref="A1299:C1299"/>
    <mergeCell ref="A325:B325"/>
    <mergeCell ref="A383:C383"/>
    <mergeCell ref="A385:F385"/>
    <mergeCell ref="A404:C404"/>
    <mergeCell ref="A338:B338"/>
    <mergeCell ref="A756:B756"/>
    <mergeCell ref="A951:F951"/>
    <mergeCell ref="A895:E895"/>
    <mergeCell ref="A897:F897"/>
    <mergeCell ref="A911:E911"/>
    <mergeCell ref="A915:F915"/>
    <mergeCell ref="A877:E877"/>
    <mergeCell ref="A878:F878"/>
    <mergeCell ref="A930:E930"/>
    <mergeCell ref="A931:E931"/>
    <mergeCell ref="A879:F879"/>
    <mergeCell ref="A269:C269"/>
    <mergeCell ref="A953:C953"/>
    <mergeCell ref="A962:C962"/>
    <mergeCell ref="A1:F1"/>
    <mergeCell ref="A299:E299"/>
    <mergeCell ref="A301:F301"/>
    <mergeCell ref="A929:E929"/>
    <mergeCell ref="A933:F933"/>
    <mergeCell ref="A267:C267"/>
    <mergeCell ref="A268:C268"/>
    <mergeCell ref="A260:C260"/>
    <mergeCell ref="A236:F236"/>
    <mergeCell ref="A255:E255"/>
    <mergeCell ref="A188:E188"/>
    <mergeCell ref="A232:E232"/>
    <mergeCell ref="A261:C261"/>
    <mergeCell ref="A259:F259"/>
    <mergeCell ref="A263:C263"/>
    <mergeCell ref="A211:E211"/>
    <mergeCell ref="A167:F167"/>
    <mergeCell ref="A213:F213"/>
    <mergeCell ref="A270:C270"/>
    <mergeCell ref="A1882:C1882"/>
    <mergeCell ref="A1947:B1947"/>
    <mergeCell ref="A1255:F1255"/>
    <mergeCell ref="A1256:C1256"/>
    <mergeCell ref="A1257:C1257"/>
    <mergeCell ref="A1259:E1259"/>
    <mergeCell ref="A1852:F1852"/>
    <mergeCell ref="A1243:E1243"/>
    <mergeCell ref="A1881:C1881"/>
    <mergeCell ref="A1247:F1247"/>
    <mergeCell ref="A1251:E1251"/>
    <mergeCell ref="A1276:B1276"/>
    <mergeCell ref="A1261:F1261"/>
    <mergeCell ref="A1265:E1265"/>
    <mergeCell ref="A1267:F1267"/>
    <mergeCell ref="A1268:B1268"/>
    <mergeCell ref="A1269:B1269"/>
    <mergeCell ref="A1271:E1271"/>
    <mergeCell ref="A1293:F1293"/>
    <mergeCell ref="A1294:F1294"/>
    <mergeCell ref="A1292:C1292"/>
    <mergeCell ref="A1270:B1270"/>
    <mergeCell ref="A1279:F1279"/>
    <mergeCell ref="A1280:F1280"/>
    <mergeCell ref="A1281:C1281"/>
    <mergeCell ref="A1282:C1282"/>
    <mergeCell ref="A1285:E1285"/>
    <mergeCell ref="A1300:F1300"/>
    <mergeCell ref="A1301:F1301"/>
    <mergeCell ref="A1273:F1273"/>
    <mergeCell ref="A1274:B1274"/>
    <mergeCell ref="A1275:B1275"/>
    <mergeCell ref="A1942:B1942"/>
    <mergeCell ref="A1278:E1278"/>
    <mergeCell ref="A1286:F1286"/>
    <mergeCell ref="A1392:F1392"/>
    <mergeCell ref="A1287:F1287"/>
    <mergeCell ref="A1826:F1826"/>
    <mergeCell ref="A1302:E1302"/>
    <mergeCell ref="A1303:E1303"/>
    <mergeCell ref="A1304:E1304"/>
    <mergeCell ref="A1305:E1305"/>
    <mergeCell ref="A1306:E1306"/>
    <mergeCell ref="A1307:F1307"/>
    <mergeCell ref="A1308:F1308"/>
    <mergeCell ref="A1310:F1310"/>
    <mergeCell ref="A1311:C1311"/>
    <mergeCell ref="A1312:C1312"/>
    <mergeCell ref="A1313:C1313"/>
    <mergeCell ref="A1314:E1314"/>
    <mergeCell ref="A1316:F1316"/>
    <mergeCell ref="A1320:E1320"/>
    <mergeCell ref="A1324:F1324"/>
    <mergeCell ref="A1328:E1328"/>
    <mergeCell ref="A1332:F1332"/>
    <mergeCell ref="A1336:E1336"/>
    <mergeCell ref="A1325:C1325"/>
    <mergeCell ref="A1317:C1317"/>
    <mergeCell ref="A1330:E1330"/>
    <mergeCell ref="A1340:F1340"/>
    <mergeCell ref="A1341:C1341"/>
    <mergeCell ref="A1342:C1342"/>
    <mergeCell ref="A1333:C1333"/>
    <mergeCell ref="A1343:C1343"/>
    <mergeCell ref="A1344:E1344"/>
    <mergeCell ref="A1338:E1338"/>
    <mergeCell ref="A1346:F1346"/>
    <mergeCell ref="A1350:E1350"/>
    <mergeCell ref="A1352:F1352"/>
    <mergeCell ref="A1353:B1353"/>
    <mergeCell ref="A1354:B1354"/>
    <mergeCell ref="A1355:B1355"/>
    <mergeCell ref="A1356:E1356"/>
    <mergeCell ref="A1358:F1358"/>
    <mergeCell ref="A1359:B1359"/>
    <mergeCell ref="A1360:B1360"/>
    <mergeCell ref="A1362:B1362"/>
    <mergeCell ref="A1363:E1363"/>
    <mergeCell ref="A1361:B1361"/>
    <mergeCell ref="A1372:F1372"/>
    <mergeCell ref="A1377:C1377"/>
    <mergeCell ref="A1378:F1378"/>
    <mergeCell ref="A1389:E1389"/>
    <mergeCell ref="A1390:E1390"/>
    <mergeCell ref="A1379:F1379"/>
    <mergeCell ref="A1384:C1384"/>
    <mergeCell ref="A1385:F1385"/>
    <mergeCell ref="A1386:F1386"/>
    <mergeCell ref="A1387:E1387"/>
    <mergeCell ref="A1388:E1388"/>
    <mergeCell ref="A1892:F1892"/>
    <mergeCell ref="A1902:E1902"/>
    <mergeCell ref="A1904:F1904"/>
    <mergeCell ref="A1905:B1905"/>
    <mergeCell ref="A1941:B1941"/>
    <mergeCell ref="A1391:E1391"/>
    <mergeCell ref="A1887:C1887"/>
    <mergeCell ref="A1827:C1827"/>
    <mergeCell ref="A1828:C1828"/>
    <mergeCell ref="A1963:E1963"/>
    <mergeCell ref="A1938:E1938"/>
    <mergeCell ref="A1939:F1939"/>
    <mergeCell ref="A1940:F1940"/>
    <mergeCell ref="A1961:E1961"/>
    <mergeCell ref="A1928:F1928"/>
    <mergeCell ref="A1946:B1946"/>
    <mergeCell ref="A1950:E1950"/>
    <mergeCell ref="A1951:F1951"/>
    <mergeCell ref="A1952:F1952"/>
    <mergeCell ref="A1953:E1953"/>
    <mergeCell ref="A1954:E1954"/>
    <mergeCell ref="A1962:E1962"/>
    <mergeCell ref="A1929:B1929"/>
    <mergeCell ref="A1930:B1930"/>
    <mergeCell ref="A1934:B1934"/>
    <mergeCell ref="A1935:B1935"/>
    <mergeCell ref="A1931:B1931"/>
    <mergeCell ref="A1945:B1945"/>
    <mergeCell ref="A1949:B1949"/>
    <mergeCell ref="A1974:E1974"/>
    <mergeCell ref="A1976:F1976"/>
    <mergeCell ref="A1977:E1977"/>
    <mergeCell ref="A1978:E1978"/>
    <mergeCell ref="A1979:E1979"/>
    <mergeCell ref="A1956:E1956"/>
    <mergeCell ref="A1957:E1957"/>
    <mergeCell ref="A1958:F1958"/>
    <mergeCell ref="A1959:F1959"/>
    <mergeCell ref="A1960:E1960"/>
    <mergeCell ref="A1965:F1965"/>
    <mergeCell ref="A1966:F1966"/>
    <mergeCell ref="A1967:E1967"/>
    <mergeCell ref="A1968:E1968"/>
    <mergeCell ref="A1970:F1970"/>
    <mergeCell ref="A1969:E1969"/>
    <mergeCell ref="A1818:F1818"/>
    <mergeCell ref="A1823:C1823"/>
    <mergeCell ref="A2015:C2015"/>
    <mergeCell ref="A2008:C2008"/>
    <mergeCell ref="A2010:C2010"/>
    <mergeCell ref="A2014:C2014"/>
    <mergeCell ref="A2006:F2006"/>
    <mergeCell ref="A1824:E1824"/>
    <mergeCell ref="A1972:E1972"/>
    <mergeCell ref="A1973:E1973"/>
    <mergeCell ref="A1999:C1999"/>
    <mergeCell ref="A1983:E1983"/>
    <mergeCell ref="A1996:C1996"/>
    <mergeCell ref="A2016:E2016"/>
    <mergeCell ref="A2017:E2017"/>
    <mergeCell ref="A2004:C2004"/>
    <mergeCell ref="A2003:C2003"/>
    <mergeCell ref="A1998:C1998"/>
    <mergeCell ref="A1984:E1984"/>
    <mergeCell ref="A1985:E1985"/>
    <mergeCell ref="A1993:F1993"/>
    <mergeCell ref="A1994:C1994"/>
    <mergeCell ref="A1995:C1995"/>
    <mergeCell ref="A1997:C1997"/>
    <mergeCell ref="A1981:F1981"/>
    <mergeCell ref="A1982:E1982"/>
    <mergeCell ref="A1991:E1991"/>
    <mergeCell ref="A1987:F1987"/>
    <mergeCell ref="A1989:E1989"/>
    <mergeCell ref="A1990:E1990"/>
    <mergeCell ref="A1911:B1911"/>
    <mergeCell ref="A1914:E1914"/>
    <mergeCell ref="A1932:B1932"/>
    <mergeCell ref="A1933:B1933"/>
    <mergeCell ref="A1943:B1943"/>
    <mergeCell ref="A1944:B1944"/>
    <mergeCell ref="A1915:F1915"/>
    <mergeCell ref="A1916:F1916"/>
    <mergeCell ref="A1912:B1912"/>
    <mergeCell ref="A303:B303"/>
    <mergeCell ref="A1886:C1886"/>
    <mergeCell ref="A1907:B1907"/>
    <mergeCell ref="A1908:B1908"/>
    <mergeCell ref="A1909:B1909"/>
    <mergeCell ref="A1910:B1910"/>
    <mergeCell ref="A1890:E1890"/>
    <mergeCell ref="A1906:B1906"/>
    <mergeCell ref="A1822:C1822"/>
    <mergeCell ref="A1819:F1819"/>
    <mergeCell ref="A1754:F1754"/>
    <mergeCell ref="A1821:F1821"/>
    <mergeCell ref="A1885:C1885"/>
    <mergeCell ref="A271:C271"/>
    <mergeCell ref="A272:C272"/>
    <mergeCell ref="A275:C275"/>
    <mergeCell ref="A277:C277"/>
    <mergeCell ref="A304:B304"/>
    <mergeCell ref="A278:E278"/>
    <mergeCell ref="A280:F280"/>
    <mergeCell ref="A302:B302"/>
    <mergeCell ref="A1830:C1830"/>
    <mergeCell ref="A1831:C1831"/>
    <mergeCell ref="A1833:C1833"/>
    <mergeCell ref="A1832:C1832"/>
    <mergeCell ref="A1407:F1407"/>
    <mergeCell ref="A1410:E1410"/>
    <mergeCell ref="A1414:F1414"/>
    <mergeCell ref="A1417:E1417"/>
    <mergeCell ref="A1422:C1422"/>
    <mergeCell ref="A1883:C1883"/>
    <mergeCell ref="A1884:C1884"/>
    <mergeCell ref="A1880:F1880"/>
    <mergeCell ref="A1836:E1836"/>
    <mergeCell ref="A1838:F1838"/>
    <mergeCell ref="A2000:C2000"/>
    <mergeCell ref="A1926:C1926"/>
    <mergeCell ref="A1927:F1927"/>
    <mergeCell ref="A1955:E1955"/>
    <mergeCell ref="A1971:F1971"/>
    <mergeCell ref="A2002:C2002"/>
    <mergeCell ref="A2011:C2011"/>
    <mergeCell ref="A2012:C2012"/>
    <mergeCell ref="A2013:C2013"/>
    <mergeCell ref="A2001:C2001"/>
    <mergeCell ref="A2009:C2009"/>
    <mergeCell ref="A2007:C2007"/>
    <mergeCell ref="A1432:B1432"/>
    <mergeCell ref="A1433:B1433"/>
    <mergeCell ref="A1434:E1434"/>
    <mergeCell ref="A1436:F1436"/>
    <mergeCell ref="A1437:B1437"/>
    <mergeCell ref="A1438:B1438"/>
    <mergeCell ref="A1439:E1439"/>
    <mergeCell ref="A1445:F1445"/>
    <mergeCell ref="A1446:F1446"/>
    <mergeCell ref="A1449:C1449"/>
    <mergeCell ref="A1450:F1450"/>
    <mergeCell ref="A1451:F1451"/>
    <mergeCell ref="A1454:C1454"/>
    <mergeCell ref="A1444:E1444"/>
    <mergeCell ref="A1659:F1659"/>
    <mergeCell ref="A1455:F1455"/>
    <mergeCell ref="A1456:F1456"/>
    <mergeCell ref="A1457:E1457"/>
    <mergeCell ref="A1458:E1458"/>
    <mergeCell ref="A1459:E1459"/>
    <mergeCell ref="A1460:E1460"/>
    <mergeCell ref="A1461:E1461"/>
    <mergeCell ref="A1462:F1462"/>
    <mergeCell ref="A1463:F1463"/>
    <mergeCell ref="A1465:F1465"/>
    <mergeCell ref="A1466:C1466"/>
    <mergeCell ref="A1467:C1467"/>
    <mergeCell ref="A1468:E1468"/>
    <mergeCell ref="A1470:F1470"/>
    <mergeCell ref="A1473:E1473"/>
    <mergeCell ref="A1477:F1477"/>
    <mergeCell ref="A1474:E1474"/>
    <mergeCell ref="A1480:E1480"/>
    <mergeCell ref="A1475:E1475"/>
    <mergeCell ref="A1484:F1484"/>
    <mergeCell ref="A1487:E1487"/>
    <mergeCell ref="A1491:F1491"/>
    <mergeCell ref="A1492:C1492"/>
    <mergeCell ref="A1481:E1481"/>
    <mergeCell ref="A1493:C1493"/>
    <mergeCell ref="A1482:E1482"/>
    <mergeCell ref="A1488:E1488"/>
    <mergeCell ref="A1489:E1489"/>
    <mergeCell ref="A1494:E1494"/>
    <mergeCell ref="A1496:F1496"/>
    <mergeCell ref="A1499:E1499"/>
    <mergeCell ref="A1501:F1501"/>
    <mergeCell ref="A1502:B1502"/>
    <mergeCell ref="A1503:B1503"/>
    <mergeCell ref="A1504:E1504"/>
    <mergeCell ref="A1506:F1506"/>
    <mergeCell ref="A1507:B1507"/>
    <mergeCell ref="A1508:B1508"/>
    <mergeCell ref="A1509:E1509"/>
    <mergeCell ref="A1515:F1515"/>
    <mergeCell ref="A1510:F1510"/>
    <mergeCell ref="A1511:F1511"/>
    <mergeCell ref="A1512:C1512"/>
    <mergeCell ref="A1513:C1513"/>
    <mergeCell ref="A1514:E1514"/>
    <mergeCell ref="A1516:F1516"/>
    <mergeCell ref="A1519:C1519"/>
    <mergeCell ref="A1520:F1520"/>
    <mergeCell ref="A1521:F1521"/>
    <mergeCell ref="A1524:C1524"/>
    <mergeCell ref="A1525:F1525"/>
    <mergeCell ref="A1526:F1526"/>
    <mergeCell ref="A1527:E1527"/>
    <mergeCell ref="A1528:E1528"/>
    <mergeCell ref="A1529:E1529"/>
    <mergeCell ref="A1530:E1530"/>
    <mergeCell ref="A1531:E1531"/>
    <mergeCell ref="A1532:F1532"/>
    <mergeCell ref="A1631:E1631"/>
    <mergeCell ref="A1533:F1533"/>
    <mergeCell ref="A1535:F1535"/>
    <mergeCell ref="A1536:C1536"/>
    <mergeCell ref="A1537:C1537"/>
    <mergeCell ref="A1538:E1538"/>
    <mergeCell ref="A1540:F1540"/>
    <mergeCell ref="A1543:E1543"/>
    <mergeCell ref="A1547:F1547"/>
    <mergeCell ref="A1550:E1550"/>
    <mergeCell ref="A1554:F1554"/>
    <mergeCell ref="A1557:E1557"/>
    <mergeCell ref="A1561:F1561"/>
    <mergeCell ref="A1544:E1544"/>
    <mergeCell ref="A1545:E1545"/>
    <mergeCell ref="A1551:E1551"/>
    <mergeCell ref="A1552:E1552"/>
    <mergeCell ref="A1562:C1562"/>
    <mergeCell ref="A1563:C1563"/>
    <mergeCell ref="A1564:E1564"/>
    <mergeCell ref="A1566:F1566"/>
    <mergeCell ref="A1569:E1569"/>
    <mergeCell ref="A1571:F1571"/>
    <mergeCell ref="A1585:F1585"/>
    <mergeCell ref="A1586:F1586"/>
    <mergeCell ref="A1589:C1589"/>
    <mergeCell ref="A1590:F1590"/>
    <mergeCell ref="A1591:F1591"/>
    <mergeCell ref="A1583:C1583"/>
    <mergeCell ref="A1584:E1584"/>
    <mergeCell ref="A1594:C1594"/>
    <mergeCell ref="A1595:F1595"/>
    <mergeCell ref="A1596:F1596"/>
    <mergeCell ref="A1597:E1597"/>
    <mergeCell ref="A1598:E1598"/>
    <mergeCell ref="A1599:E1599"/>
    <mergeCell ref="A1600:E1600"/>
    <mergeCell ref="A1601:E1601"/>
    <mergeCell ref="A1684:F1684"/>
    <mergeCell ref="A1685:F1685"/>
    <mergeCell ref="A1687:F1687"/>
    <mergeCell ref="A1611:F1611"/>
    <mergeCell ref="A1615:E1615"/>
    <mergeCell ref="A1619:F1619"/>
    <mergeCell ref="A1623:E1623"/>
    <mergeCell ref="A1627:F1627"/>
    <mergeCell ref="A1688:C1688"/>
    <mergeCell ref="A1689:C1689"/>
    <mergeCell ref="A1690:E1690"/>
    <mergeCell ref="A1692:F1692"/>
    <mergeCell ref="A1695:E1695"/>
    <mergeCell ref="A1699:F1699"/>
    <mergeCell ref="A1702:E1702"/>
    <mergeCell ref="A1706:F1706"/>
    <mergeCell ref="A1709:E1709"/>
    <mergeCell ref="A1713:F1713"/>
    <mergeCell ref="A1714:C1714"/>
    <mergeCell ref="A1715:C1715"/>
    <mergeCell ref="A1703:E1703"/>
    <mergeCell ref="A1704:E1704"/>
    <mergeCell ref="A1716:E1716"/>
    <mergeCell ref="A1718:F1718"/>
    <mergeCell ref="A1721:E1721"/>
    <mergeCell ref="A1723:F1723"/>
    <mergeCell ref="A1724:B1724"/>
    <mergeCell ref="A1725:B1725"/>
    <mergeCell ref="A1726:E1726"/>
    <mergeCell ref="A1728:F1728"/>
    <mergeCell ref="A1729:B1729"/>
    <mergeCell ref="A1730:B1730"/>
    <mergeCell ref="A1731:E1731"/>
    <mergeCell ref="A1737:F1737"/>
    <mergeCell ref="A1734:C1734"/>
    <mergeCell ref="A1735:C1735"/>
    <mergeCell ref="A1732:F1732"/>
    <mergeCell ref="A1733:F1733"/>
    <mergeCell ref="A1738:F1738"/>
    <mergeCell ref="A1741:C1741"/>
    <mergeCell ref="A1742:F1742"/>
    <mergeCell ref="A1743:F1743"/>
    <mergeCell ref="A1746:C1746"/>
    <mergeCell ref="A1747:F1747"/>
    <mergeCell ref="A1602:F1602"/>
    <mergeCell ref="A1603:F1603"/>
    <mergeCell ref="A1605:F1605"/>
    <mergeCell ref="A1606:C1606"/>
    <mergeCell ref="A1607:C1607"/>
    <mergeCell ref="A1609:E1609"/>
    <mergeCell ref="A1635:F1635"/>
    <mergeCell ref="A1636:C1636"/>
    <mergeCell ref="A1637:C1637"/>
    <mergeCell ref="A1639:E1639"/>
    <mergeCell ref="A1641:F1641"/>
    <mergeCell ref="A1645:E1645"/>
    <mergeCell ref="A1647:F1647"/>
    <mergeCell ref="A1648:B1648"/>
    <mergeCell ref="A1649:B1649"/>
    <mergeCell ref="A1651:E1651"/>
    <mergeCell ref="A1653:F1653"/>
    <mergeCell ref="A1654:B1654"/>
    <mergeCell ref="A1655:B1655"/>
    <mergeCell ref="A1657:E1657"/>
    <mergeCell ref="A1664:F1664"/>
    <mergeCell ref="A1665:F1665"/>
    <mergeCell ref="A1669:C1669"/>
    <mergeCell ref="A1670:F1670"/>
    <mergeCell ref="A1660:C1660"/>
    <mergeCell ref="A1661:C1661"/>
    <mergeCell ref="A1663:E1663"/>
    <mergeCell ref="A1662:C1662"/>
    <mergeCell ref="A1671:F1671"/>
    <mergeCell ref="A1675:C1675"/>
    <mergeCell ref="A1676:F1676"/>
    <mergeCell ref="A1677:F1677"/>
    <mergeCell ref="A1678:E1678"/>
    <mergeCell ref="A1679:E1679"/>
    <mergeCell ref="A3:F3"/>
    <mergeCell ref="A5:F5"/>
    <mergeCell ref="A9:C9"/>
    <mergeCell ref="A11:F11"/>
    <mergeCell ref="A15:C15"/>
    <mergeCell ref="A17:F17"/>
    <mergeCell ref="A18:B18"/>
    <mergeCell ref="A19:B19"/>
    <mergeCell ref="A20:B20"/>
    <mergeCell ref="A21:E21"/>
    <mergeCell ref="A23:F23"/>
    <mergeCell ref="A27:C27"/>
    <mergeCell ref="A28:F28"/>
    <mergeCell ref="A29:F29"/>
    <mergeCell ref="A31:F31"/>
    <mergeCell ref="A34:C34"/>
    <mergeCell ref="A36:F36"/>
    <mergeCell ref="A39:C39"/>
    <mergeCell ref="A41:F41"/>
    <mergeCell ref="A42:B42"/>
    <mergeCell ref="A43:B43"/>
    <mergeCell ref="A44:E44"/>
    <mergeCell ref="A46:F46"/>
    <mergeCell ref="A49:C49"/>
    <mergeCell ref="A51:F51"/>
    <mergeCell ref="A54:C54"/>
    <mergeCell ref="A55:F55"/>
    <mergeCell ref="A56:F56"/>
    <mergeCell ref="A58:F58"/>
    <mergeCell ref="A62:C62"/>
    <mergeCell ref="A64:F64"/>
    <mergeCell ref="A68:C68"/>
    <mergeCell ref="A70:F70"/>
    <mergeCell ref="A71:B71"/>
    <mergeCell ref="A72:B72"/>
    <mergeCell ref="A73:B73"/>
    <mergeCell ref="A74:E74"/>
    <mergeCell ref="A76:F76"/>
    <mergeCell ref="A80:C80"/>
    <mergeCell ref="A81:F81"/>
    <mergeCell ref="A82:F82"/>
    <mergeCell ref="A84:F84"/>
    <mergeCell ref="A90:C90"/>
    <mergeCell ref="A92:F92"/>
    <mergeCell ref="A98:C98"/>
    <mergeCell ref="A100:F100"/>
    <mergeCell ref="A101:B101"/>
    <mergeCell ref="A102:B102"/>
    <mergeCell ref="A103:B103"/>
    <mergeCell ref="A104:B104"/>
    <mergeCell ref="A105:B105"/>
    <mergeCell ref="A106:E106"/>
    <mergeCell ref="A108:F108"/>
    <mergeCell ref="A114:C114"/>
    <mergeCell ref="A116:F116"/>
    <mergeCell ref="A122:C122"/>
    <mergeCell ref="A123:F123"/>
    <mergeCell ref="A124:F124"/>
    <mergeCell ref="A126:F126"/>
    <mergeCell ref="A130:E130"/>
    <mergeCell ref="A141:E141"/>
    <mergeCell ref="A143:F143"/>
    <mergeCell ref="A144:B144"/>
    <mergeCell ref="A145:B145"/>
    <mergeCell ref="A131:F131"/>
    <mergeCell ref="A135:E135"/>
    <mergeCell ref="A137:F137"/>
    <mergeCell ref="A138:B138"/>
    <mergeCell ref="A139:B139"/>
    <mergeCell ref="A140:B140"/>
    <mergeCell ref="A159:C159"/>
    <mergeCell ref="A161:F161"/>
    <mergeCell ref="A165:C165"/>
    <mergeCell ref="A166:F166"/>
    <mergeCell ref="A146:B146"/>
    <mergeCell ref="A147:E147"/>
    <mergeCell ref="A154:F154"/>
    <mergeCell ref="A155:F155"/>
    <mergeCell ref="A1364:F1364"/>
    <mergeCell ref="A1365:F1365"/>
    <mergeCell ref="A1366:C1366"/>
    <mergeCell ref="A1367:C1367"/>
    <mergeCell ref="A1368:C1368"/>
    <mergeCell ref="A1369:C1369"/>
    <mergeCell ref="A1370:E1370"/>
    <mergeCell ref="A1440:F1440"/>
    <mergeCell ref="A1441:F1441"/>
    <mergeCell ref="A1442:C1442"/>
    <mergeCell ref="A1443:C1443"/>
    <mergeCell ref="A1658:F1658"/>
    <mergeCell ref="A1608:C1608"/>
    <mergeCell ref="A1638:C1638"/>
    <mergeCell ref="A1650:B1650"/>
    <mergeCell ref="A1656:B1656"/>
    <mergeCell ref="A1580:F1580"/>
    <mergeCell ref="A1581:F1581"/>
    <mergeCell ref="A1582:C1582"/>
    <mergeCell ref="A1579:E1579"/>
    <mergeCell ref="A1572:B1572"/>
    <mergeCell ref="A1573:B1573"/>
    <mergeCell ref="A1574:E1574"/>
    <mergeCell ref="A1576:F1576"/>
    <mergeCell ref="A1577:B1577"/>
    <mergeCell ref="A1578:B1578"/>
    <mergeCell ref="A1680:E1680"/>
    <mergeCell ref="A1681:E1681"/>
    <mergeCell ref="A1682:E1682"/>
    <mergeCell ref="A1683:F1683"/>
    <mergeCell ref="A2022:D2022"/>
    <mergeCell ref="A2023:D2023"/>
    <mergeCell ref="A1748:F1748"/>
    <mergeCell ref="A1749:E1749"/>
    <mergeCell ref="A1750:E1750"/>
    <mergeCell ref="A1751:E1751"/>
    <mergeCell ref="A2024:D2024"/>
    <mergeCell ref="A2025:D2025"/>
    <mergeCell ref="A1736:E1736"/>
    <mergeCell ref="A1802:F1802"/>
    <mergeCell ref="A1803:F1803"/>
    <mergeCell ref="A1804:C1804"/>
    <mergeCell ref="A1805:C1805"/>
    <mergeCell ref="A2019:F2019"/>
    <mergeCell ref="A1752:E1752"/>
    <mergeCell ref="A1753:E1753"/>
    <mergeCell ref="A2028:D2028"/>
    <mergeCell ref="A2029:D2029"/>
    <mergeCell ref="A2030:D2030"/>
    <mergeCell ref="A2031:D2031"/>
    <mergeCell ref="A2026:D2026"/>
    <mergeCell ref="A2027:D2027"/>
    <mergeCell ref="A2032:D2032"/>
    <mergeCell ref="A2033:D2033"/>
    <mergeCell ref="A2034:D2034"/>
    <mergeCell ref="A2035:D2035"/>
    <mergeCell ref="A2036:D2036"/>
    <mergeCell ref="A2037:D2037"/>
    <mergeCell ref="A2038:D2038"/>
    <mergeCell ref="A2039:D2039"/>
    <mergeCell ref="A2040:D2040"/>
    <mergeCell ref="A2041:D2041"/>
    <mergeCell ref="A2042:D2042"/>
    <mergeCell ref="A2043:D2043"/>
    <mergeCell ref="A2044:F2044"/>
    <mergeCell ref="A2045:D2045"/>
    <mergeCell ref="A2046:D2046"/>
    <mergeCell ref="A2047:D2047"/>
    <mergeCell ref="A2048:D2048"/>
    <mergeCell ref="A2049:D2049"/>
    <mergeCell ref="A2050:D2050"/>
    <mergeCell ref="A2054:D2054"/>
    <mergeCell ref="A2056:D2056"/>
    <mergeCell ref="A2057:D2057"/>
    <mergeCell ref="A2058:D2058"/>
    <mergeCell ref="A2059:D2059"/>
    <mergeCell ref="A2060:D2060"/>
    <mergeCell ref="A2061:D2061"/>
    <mergeCell ref="A2062:D2062"/>
    <mergeCell ref="A2064:D2064"/>
    <mergeCell ref="A2065:D2065"/>
    <mergeCell ref="A2066:D2066"/>
    <mergeCell ref="A2067:F2067"/>
    <mergeCell ref="A2068:D2068"/>
    <mergeCell ref="A2069:D2069"/>
    <mergeCell ref="A2070:D2070"/>
    <mergeCell ref="A2071:D2071"/>
    <mergeCell ref="A2072:D2072"/>
    <mergeCell ref="A2073:D2073"/>
    <mergeCell ref="A2074:D2074"/>
    <mergeCell ref="A2075:D2075"/>
    <mergeCell ref="A2076:D2076"/>
    <mergeCell ref="A2077:D2077"/>
    <mergeCell ref="A2087:D2087"/>
    <mergeCell ref="A2080:D2080"/>
    <mergeCell ref="A2088:D2088"/>
    <mergeCell ref="A2089:D2089"/>
    <mergeCell ref="A2078:D2078"/>
    <mergeCell ref="A2081:D2081"/>
    <mergeCell ref="A2082:D2082"/>
    <mergeCell ref="A2083:D2083"/>
    <mergeCell ref="A2079:D2079"/>
    <mergeCell ref="A2091:D2091"/>
    <mergeCell ref="A2063:D2063"/>
    <mergeCell ref="A2051:D2051"/>
    <mergeCell ref="A2052:D2052"/>
    <mergeCell ref="A2053:D2053"/>
    <mergeCell ref="A2090:D2090"/>
    <mergeCell ref="A2055:D2055"/>
    <mergeCell ref="A2084:D2084"/>
    <mergeCell ref="A2085:D2085"/>
    <mergeCell ref="A2086:D2086"/>
  </mergeCells>
  <phoneticPr fontId="0" type="noConversion"/>
  <pageMargins left="0.78740157480314965" right="0.78740157480314965" top="0.39370078740157483" bottom="0.39370078740157483" header="0" footer="0"/>
  <pageSetup paperSize="9" scale="63" fitToHeight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16</vt:lpstr>
      <vt:lpstr>'16'!Area_de_impressao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CURITIBA</dc:creator>
  <cp:lastModifiedBy>Henrique Romano Salgado</cp:lastModifiedBy>
  <cp:lastPrinted>2012-01-30T14:03:29Z</cp:lastPrinted>
  <dcterms:created xsi:type="dcterms:W3CDTF">1997-06-16T15:51:19Z</dcterms:created>
  <dcterms:modified xsi:type="dcterms:W3CDTF">2012-01-30T14:10:46Z</dcterms:modified>
</cp:coreProperties>
</file>