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765" yWindow="120" windowWidth="5940" windowHeight="8655"/>
  </bookViews>
  <sheets>
    <sheet name="DISTRIBUIÇÃO" sheetId="470" r:id="rId1"/>
  </sheets>
  <externalReferences>
    <externalReference r:id="rId2"/>
  </externalReferences>
  <definedNames>
    <definedName name="_xlnm._FilterDatabase" localSheetId="0" hidden="1">DISTRIBUIÇÃO!$A$27:$J$28</definedName>
  </definedNames>
  <calcPr calcId="124519"/>
</workbook>
</file>

<file path=xl/calcChain.xml><?xml version="1.0" encoding="utf-8"?>
<calcChain xmlns="http://schemas.openxmlformats.org/spreadsheetml/2006/main">
  <c r="F34" i="470"/>
  <c r="E34"/>
  <c r="E33"/>
  <c r="E31"/>
  <c r="D20"/>
  <c r="D33" s="1"/>
  <c r="D19"/>
  <c r="D18"/>
  <c r="D17"/>
  <c r="D16"/>
  <c r="I16"/>
  <c r="D15"/>
  <c r="D14"/>
  <c r="D13"/>
  <c r="D12"/>
  <c r="D11"/>
  <c r="D31" s="1"/>
  <c r="I20"/>
  <c r="K20" s="1"/>
  <c r="I18"/>
  <c r="K18" s="1"/>
  <c r="I17"/>
  <c r="K17" s="1"/>
  <c r="I14"/>
  <c r="K14" s="1"/>
  <c r="I13"/>
  <c r="K13" s="1"/>
  <c r="I15"/>
  <c r="K15" s="1"/>
  <c r="I19"/>
  <c r="K19" s="1"/>
  <c r="I11"/>
  <c r="K11" s="1"/>
  <c r="K31" s="1"/>
  <c r="I12"/>
  <c r="K12" s="1"/>
  <c r="K16"/>
  <c r="D34" l="1"/>
  <c r="I31"/>
  <c r="D36"/>
  <c r="D35" s="1"/>
</calcChain>
</file>

<file path=xl/sharedStrings.xml><?xml version="1.0" encoding="utf-8"?>
<sst xmlns="http://schemas.openxmlformats.org/spreadsheetml/2006/main" count="97" uniqueCount="37">
  <si>
    <t>TIPO</t>
  </si>
  <si>
    <t>%</t>
  </si>
  <si>
    <t>TOTAL</t>
  </si>
  <si>
    <t>QUADRO DE DISTRIBUIÇÃO DE TERRAPLENAGEM</t>
  </si>
  <si>
    <t>ATERRO</t>
  </si>
  <si>
    <t>Subtotal</t>
  </si>
  <si>
    <t>PROCEDÊNCIA DO MATERIAL ESCAVADO</t>
  </si>
  <si>
    <t>LOCALIZAÇÃO</t>
  </si>
  <si>
    <t>ESTACA</t>
  </si>
  <si>
    <t>VOLUME (m³)</t>
  </si>
  <si>
    <t>DESTINO DO MATERIAL ESCAVADO</t>
  </si>
  <si>
    <t>CORTE</t>
  </si>
  <si>
    <t xml:space="preserve">DMT   </t>
  </si>
  <si>
    <t>-</t>
  </si>
  <si>
    <t>(m)</t>
  </si>
  <si>
    <t>MOMENTO DE TRANSPORTE - (m³/km)</t>
  </si>
  <si>
    <t>BOTAFORA</t>
  </si>
  <si>
    <t>CANALETA EXPRESSO</t>
  </si>
  <si>
    <t>MARGINAL ESQUERDA</t>
  </si>
  <si>
    <t>MARGINAL DIREITA</t>
  </si>
  <si>
    <t>LOCAL ESQUERDA</t>
  </si>
  <si>
    <t>LOCAL DIREITA</t>
  </si>
  <si>
    <t>1ª CAT</t>
  </si>
  <si>
    <t>2ª CAT</t>
  </si>
  <si>
    <t>3ª CAT</t>
  </si>
  <si>
    <t>CORPO DE ATERRO</t>
  </si>
  <si>
    <t>Corpo de Aterro</t>
  </si>
  <si>
    <t>Corte - Jazida de Saibro - S. J. Pinhais</t>
  </si>
  <si>
    <t>Resíduos de Solo de Escavação</t>
  </si>
  <si>
    <t>Botafora</t>
  </si>
  <si>
    <t>*  OBSERVAÇÃO</t>
  </si>
  <si>
    <t>TRECHO: LOTE 3 - ESTAÇÃO VILA OLÍMPICA / ESTAÇÃO FAGUNDES VARELA</t>
  </si>
  <si>
    <t>PARQUE CENTENÁRIO</t>
  </si>
  <si>
    <t>JAZIDA DE SAIBRO PARA CORPO DE ATERRO - SÃO JOSÉ DOS PINHAIS - DMT DE 23Km</t>
  </si>
  <si>
    <t>ATERRO CIC - LOCAL PARA DEPÓSITO DE RESÍDUOS DE MATERIAIS ASFÁLTICOS - DMT DE 18Km</t>
  </si>
  <si>
    <t>PARQUE  CENTENÁRIO DA IMIGRAÇÃO JAPONESA - LOCAL PARA DEPÓSITO DE RESÍDUOS DE SOLO DE ESCAVAÇÃO - DMT DE 18Km</t>
  </si>
  <si>
    <t>RODOVIA: LINHA VERDE NORTE - BR-476 / PR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</si>
</sst>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0\+000"/>
    <numFmt numFmtId="165" formatCode="0.000"/>
    <numFmt numFmtId="166" formatCode="00,00\ \-\ 0,000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3" fontId="3" fillId="0" borderId="32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" fontId="3" fillId="0" borderId="35" xfId="0" applyNumberFormat="1" applyFont="1" applyFill="1" applyBorder="1"/>
    <xf numFmtId="3" fontId="3" fillId="0" borderId="35" xfId="0" applyNumberFormat="1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center" vertical="center"/>
    </xf>
    <xf numFmtId="1" fontId="3" fillId="0" borderId="35" xfId="0" applyNumberFormat="1" applyFont="1" applyFill="1" applyBorder="1"/>
    <xf numFmtId="165" fontId="3" fillId="0" borderId="35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3" fontId="3" fillId="0" borderId="38" xfId="0" applyNumberFormat="1" applyFont="1" applyFill="1" applyBorder="1"/>
    <xf numFmtId="3" fontId="3" fillId="0" borderId="38" xfId="0" applyNumberFormat="1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center" vertical="center"/>
    </xf>
    <xf numFmtId="1" fontId="3" fillId="0" borderId="38" xfId="0" applyNumberFormat="1" applyFont="1" applyFill="1" applyBorder="1"/>
    <xf numFmtId="165" fontId="3" fillId="0" borderId="38" xfId="0" applyNumberFormat="1" applyFont="1" applyFill="1" applyBorder="1" applyAlignment="1">
      <alignment horizontal="right" vertical="center"/>
    </xf>
    <xf numFmtId="3" fontId="3" fillId="0" borderId="39" xfId="0" applyNumberFormat="1" applyFont="1" applyFill="1" applyBorder="1" applyAlignment="1">
      <alignment horizontal="right" vertical="center"/>
    </xf>
    <xf numFmtId="41" fontId="3" fillId="0" borderId="40" xfId="0" applyNumberFormat="1" applyFont="1" applyFill="1" applyBorder="1" applyAlignment="1">
      <alignment horizontal="left" vertical="center"/>
    </xf>
    <xf numFmtId="41" fontId="3" fillId="0" borderId="41" xfId="0" applyNumberFormat="1" applyFont="1" applyFill="1" applyBorder="1" applyAlignment="1">
      <alignment horizontal="left" vertical="center"/>
    </xf>
    <xf numFmtId="1" fontId="3" fillId="0" borderId="41" xfId="0" applyNumberFormat="1" applyFont="1" applyFill="1" applyBorder="1" applyAlignment="1">
      <alignment horizontal="center" vertical="center"/>
    </xf>
    <xf numFmtId="41" fontId="3" fillId="0" borderId="42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right" vertical="center"/>
    </xf>
    <xf numFmtId="1" fontId="3" fillId="0" borderId="10" xfId="0" applyNumberFormat="1" applyFont="1" applyFill="1" applyBorder="1" applyAlignment="1">
      <alignment horizontal="right" vertical="center"/>
    </xf>
    <xf numFmtId="165" fontId="4" fillId="0" borderId="15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" fontId="3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1" fontId="3" fillId="0" borderId="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/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43" xfId="1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3" fontId="3" fillId="0" borderId="33" xfId="0" applyNumberFormat="1" applyFont="1" applyFill="1" applyBorder="1"/>
    <xf numFmtId="3" fontId="3" fillId="0" borderId="33" xfId="0" applyNumberFormat="1" applyFont="1" applyFill="1" applyBorder="1" applyAlignment="1">
      <alignment horizontal="right" vertical="center"/>
    </xf>
    <xf numFmtId="1" fontId="3" fillId="0" borderId="33" xfId="0" applyNumberFormat="1" applyFont="1" applyFill="1" applyBorder="1"/>
    <xf numFmtId="165" fontId="3" fillId="0" borderId="33" xfId="0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1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1" applyNumberFormat="1" applyFont="1" applyFill="1" applyBorder="1" applyAlignment="1">
      <alignment horizontal="center" vertical="center"/>
    </xf>
    <xf numFmtId="0" fontId="4" fillId="0" borderId="37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41" fontId="4" fillId="0" borderId="20" xfId="0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1" fontId="3" fillId="0" borderId="45" xfId="0" applyNumberFormat="1" applyFont="1" applyFill="1" applyBorder="1" applyAlignment="1">
      <alignment horizontal="center" vertical="center"/>
    </xf>
    <xf numFmtId="41" fontId="3" fillId="0" borderId="29" xfId="0" applyNumberFormat="1" applyFont="1" applyFill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/>
    <xf numFmtId="3" fontId="8" fillId="0" borderId="1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center"/>
    </xf>
    <xf numFmtId="1" fontId="8" fillId="0" borderId="16" xfId="0" applyNumberFormat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25;lculo%20Volumes_Vila%20Ol&#237;mpica-L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"/>
      <sheetName val="ME"/>
      <sheetName val="MD"/>
      <sheetName val="LOE"/>
      <sheetName val="LOD"/>
    </sheetNames>
    <sheetDataSet>
      <sheetData sheetId="0">
        <row r="87">
          <cell r="K87">
            <v>4516.6999999999989</v>
          </cell>
          <cell r="N87">
            <v>1702.2719999999997</v>
          </cell>
        </row>
      </sheetData>
      <sheetData sheetId="1">
        <row r="98">
          <cell r="K98">
            <v>12191.269999999999</v>
          </cell>
          <cell r="N98">
            <v>1085.6299999999999</v>
          </cell>
        </row>
      </sheetData>
      <sheetData sheetId="2">
        <row r="98">
          <cell r="K98">
            <v>13394.46</v>
          </cell>
          <cell r="N98">
            <v>232.72600000000003</v>
          </cell>
        </row>
      </sheetData>
      <sheetData sheetId="3">
        <row r="45">
          <cell r="K45">
            <v>3276.9100000000003</v>
          </cell>
          <cell r="N45">
            <v>590.46000000000015</v>
          </cell>
        </row>
      </sheetData>
      <sheetData sheetId="4">
        <row r="45">
          <cell r="K45">
            <v>4579.079999999999</v>
          </cell>
          <cell r="N45">
            <v>581.98400000000004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showGridLines="0" tabSelected="1" zoomScale="60" zoomScaleNormal="60" zoomScaleSheetLayoutView="75" zoomScalePageLayoutView="50" workbookViewId="0">
      <selection activeCell="E16" sqref="E16"/>
    </sheetView>
  </sheetViews>
  <sheetFormatPr defaultRowHeight="12.75"/>
  <cols>
    <col min="1" max="1" width="57.85546875" style="54" customWidth="1"/>
    <col min="2" max="3" width="14" style="54" customWidth="1"/>
    <col min="4" max="6" width="16.5703125" style="1" customWidth="1"/>
    <col min="7" max="7" width="25.140625" style="54" customWidth="1"/>
    <col min="8" max="8" width="29.5703125" style="54" customWidth="1"/>
    <col min="9" max="9" width="15.42578125" style="55" bestFit="1" customWidth="1"/>
    <col min="10" max="10" width="16.85546875" style="1" customWidth="1"/>
    <col min="11" max="11" width="16.85546875" style="56" customWidth="1"/>
    <col min="12" max="12" width="16.85546875" style="55" customWidth="1"/>
    <col min="13" max="13" width="16.85546875" style="56" customWidth="1"/>
    <col min="14" max="16384" width="9.140625" style="2"/>
  </cols>
  <sheetData>
    <row r="1" spans="1:13" ht="12.95" customHeight="1">
      <c r="A1" s="111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</row>
    <row r="2" spans="1:13" ht="12.95" customHeight="1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s="7" customFormat="1" ht="18" customHeight="1">
      <c r="A3" s="117"/>
      <c r="B3" s="3"/>
      <c r="C3" s="3"/>
      <c r="D3" s="3"/>
      <c r="E3" s="83"/>
      <c r="F3" s="83"/>
      <c r="G3" s="83"/>
      <c r="H3" s="83"/>
      <c r="I3" s="83"/>
      <c r="J3" s="83"/>
      <c r="K3" s="4"/>
      <c r="L3" s="5"/>
      <c r="M3" s="6"/>
    </row>
    <row r="4" spans="1:13" s="7" customFormat="1" ht="18" customHeight="1">
      <c r="A4" s="118" t="s">
        <v>36</v>
      </c>
      <c r="B4" s="3"/>
      <c r="C4" s="3"/>
      <c r="D4" s="3"/>
      <c r="E4" s="94"/>
      <c r="F4" s="83"/>
      <c r="G4" s="83"/>
      <c r="H4" s="83"/>
      <c r="I4" s="83"/>
      <c r="J4" s="83"/>
      <c r="K4" s="81"/>
      <c r="L4" s="5"/>
      <c r="M4" s="6"/>
    </row>
    <row r="5" spans="1:13" s="7" customFormat="1" ht="18" customHeight="1">
      <c r="A5" s="118" t="s">
        <v>31</v>
      </c>
      <c r="B5" s="3"/>
      <c r="C5" s="3"/>
      <c r="D5" s="3"/>
      <c r="E5" s="4"/>
      <c r="F5" s="4"/>
      <c r="G5" s="4"/>
      <c r="H5" s="4"/>
      <c r="I5" s="4"/>
      <c r="J5" s="4"/>
      <c r="K5" s="82"/>
      <c r="L5" s="5"/>
      <c r="M5" s="6"/>
    </row>
    <row r="6" spans="1:13" s="7" customFormat="1" ht="18" customHeight="1" thickBot="1">
      <c r="A6" s="118"/>
      <c r="B6" s="3"/>
      <c r="C6" s="3"/>
      <c r="D6" s="3"/>
      <c r="E6" s="75"/>
      <c r="F6" s="75"/>
      <c r="G6" s="75"/>
      <c r="H6" s="75"/>
      <c r="I6" s="75"/>
      <c r="J6" s="75"/>
      <c r="K6" s="75"/>
      <c r="L6" s="5"/>
      <c r="M6" s="6"/>
    </row>
    <row r="7" spans="1:13" s="122" customFormat="1" ht="16.5" customHeight="1">
      <c r="A7" s="134" t="s">
        <v>6</v>
      </c>
      <c r="B7" s="135"/>
      <c r="C7" s="135"/>
      <c r="D7" s="135"/>
      <c r="E7" s="135"/>
      <c r="F7" s="135"/>
      <c r="G7" s="135" t="s">
        <v>10</v>
      </c>
      <c r="H7" s="135"/>
      <c r="I7" s="135"/>
      <c r="J7" s="135" t="s">
        <v>15</v>
      </c>
      <c r="K7" s="135"/>
      <c r="L7" s="135"/>
      <c r="M7" s="136"/>
    </row>
    <row r="8" spans="1:13" s="122" customFormat="1" ht="16.5" customHeight="1">
      <c r="A8" s="119" t="s">
        <v>11</v>
      </c>
      <c r="B8" s="120" t="s">
        <v>7</v>
      </c>
      <c r="C8" s="120"/>
      <c r="D8" s="123" t="s">
        <v>9</v>
      </c>
      <c r="E8" s="123"/>
      <c r="F8" s="123"/>
      <c r="G8" s="120" t="s">
        <v>0</v>
      </c>
      <c r="H8" s="120" t="s">
        <v>7</v>
      </c>
      <c r="I8" s="124" t="s">
        <v>9</v>
      </c>
      <c r="J8" s="125" t="s">
        <v>12</v>
      </c>
      <c r="K8" s="120" t="s">
        <v>22</v>
      </c>
      <c r="L8" s="126" t="s">
        <v>23</v>
      </c>
      <c r="M8" s="121" t="s">
        <v>24</v>
      </c>
    </row>
    <row r="9" spans="1:13" s="122" customFormat="1" ht="16.5" customHeight="1" thickBot="1">
      <c r="A9" s="127"/>
      <c r="B9" s="128" t="s">
        <v>8</v>
      </c>
      <c r="C9" s="128"/>
      <c r="D9" s="129" t="s">
        <v>22</v>
      </c>
      <c r="E9" s="129" t="s">
        <v>23</v>
      </c>
      <c r="F9" s="129" t="s">
        <v>24</v>
      </c>
      <c r="G9" s="128"/>
      <c r="H9" s="128"/>
      <c r="I9" s="130"/>
      <c r="J9" s="131" t="s">
        <v>14</v>
      </c>
      <c r="K9" s="128"/>
      <c r="L9" s="132"/>
      <c r="M9" s="133"/>
    </row>
    <row r="10" spans="1:13" ht="22.5" customHeight="1">
      <c r="A10" s="8"/>
      <c r="B10" s="9"/>
      <c r="C10" s="9"/>
      <c r="D10" s="10"/>
      <c r="E10" s="10"/>
      <c r="F10" s="10"/>
      <c r="G10" s="9"/>
      <c r="H10" s="9"/>
      <c r="I10" s="11"/>
      <c r="J10" s="10"/>
      <c r="K10" s="9"/>
      <c r="L10" s="10"/>
      <c r="M10" s="12"/>
    </row>
    <row r="11" spans="1:13" ht="22.5" customHeight="1">
      <c r="A11" s="92" t="s">
        <v>17</v>
      </c>
      <c r="B11" s="84">
        <v>767</v>
      </c>
      <c r="C11" s="84">
        <v>803</v>
      </c>
      <c r="D11" s="13">
        <f>[1]CE!$K$87</f>
        <v>4516.6999999999989</v>
      </c>
      <c r="E11" s="14" t="s">
        <v>13</v>
      </c>
      <c r="F11" s="14" t="s">
        <v>13</v>
      </c>
      <c r="G11" s="15" t="s">
        <v>16</v>
      </c>
      <c r="H11" s="15" t="s">
        <v>32</v>
      </c>
      <c r="I11" s="16">
        <f>D11</f>
        <v>4516.6999999999989</v>
      </c>
      <c r="J11" s="14">
        <v>18000</v>
      </c>
      <c r="K11" s="17">
        <f>(I11*J11)/1000</f>
        <v>81300.599999999991</v>
      </c>
      <c r="L11" s="14" t="s">
        <v>13</v>
      </c>
      <c r="M11" s="18" t="s">
        <v>13</v>
      </c>
    </row>
    <row r="12" spans="1:13" ht="22.5" customHeight="1">
      <c r="A12" s="96"/>
      <c r="B12" s="85"/>
      <c r="C12" s="85"/>
      <c r="D12" s="19">
        <f>[1]CE!$N$87</f>
        <v>1702.2719999999997</v>
      </c>
      <c r="E12" s="20" t="s">
        <v>13</v>
      </c>
      <c r="F12" s="20" t="s">
        <v>13</v>
      </c>
      <c r="G12" s="21" t="s">
        <v>4</v>
      </c>
      <c r="H12" s="21" t="s">
        <v>25</v>
      </c>
      <c r="I12" s="22">
        <f>D12/1.3</f>
        <v>1309.4399999999998</v>
      </c>
      <c r="J12" s="20">
        <v>23000</v>
      </c>
      <c r="K12" s="23">
        <f>(I12*J12)/1000</f>
        <v>30117.119999999995</v>
      </c>
      <c r="L12" s="20" t="s">
        <v>13</v>
      </c>
      <c r="M12" s="24" t="s">
        <v>13</v>
      </c>
    </row>
    <row r="13" spans="1:13" ht="22.5" customHeight="1">
      <c r="A13" s="92" t="s">
        <v>18</v>
      </c>
      <c r="B13" s="84">
        <v>773</v>
      </c>
      <c r="C13" s="84">
        <v>811</v>
      </c>
      <c r="D13" s="13">
        <f>[1]ME!$K$98</f>
        <v>12191.269999999999</v>
      </c>
      <c r="E13" s="14" t="s">
        <v>13</v>
      </c>
      <c r="F13" s="14" t="s">
        <v>13</v>
      </c>
      <c r="G13" s="15" t="s">
        <v>16</v>
      </c>
      <c r="H13" s="15" t="s">
        <v>32</v>
      </c>
      <c r="I13" s="16">
        <f t="shared" ref="I13:I19" si="0">D13</f>
        <v>12191.269999999999</v>
      </c>
      <c r="J13" s="14">
        <v>18000</v>
      </c>
      <c r="K13" s="17">
        <f>(I13*J13)/1000</f>
        <v>219442.85999999996</v>
      </c>
      <c r="L13" s="14" t="s">
        <v>13</v>
      </c>
      <c r="M13" s="18" t="s">
        <v>13</v>
      </c>
    </row>
    <row r="14" spans="1:13" ht="22.5" customHeight="1">
      <c r="A14" s="93"/>
      <c r="B14" s="85"/>
      <c r="C14" s="85"/>
      <c r="D14" s="19">
        <f>[1]ME!$N$98</f>
        <v>1085.6299999999999</v>
      </c>
      <c r="E14" s="20" t="s">
        <v>13</v>
      </c>
      <c r="F14" s="20" t="s">
        <v>13</v>
      </c>
      <c r="G14" s="21" t="s">
        <v>4</v>
      </c>
      <c r="H14" s="21" t="s">
        <v>25</v>
      </c>
      <c r="I14" s="22">
        <f>D14/1.3</f>
        <v>835.09999999999991</v>
      </c>
      <c r="J14" s="20">
        <v>23000</v>
      </c>
      <c r="K14" s="23">
        <f t="shared" ref="K14:K20" si="1">(I14*J14)/1000</f>
        <v>19207.299999999996</v>
      </c>
      <c r="L14" s="20" t="s">
        <v>13</v>
      </c>
      <c r="M14" s="24" t="s">
        <v>13</v>
      </c>
    </row>
    <row r="15" spans="1:13" ht="22.5" customHeight="1">
      <c r="A15" s="92" t="s">
        <v>19</v>
      </c>
      <c r="B15" s="84">
        <v>773</v>
      </c>
      <c r="C15" s="84">
        <v>809</v>
      </c>
      <c r="D15" s="13">
        <f>[1]MD!$K$98</f>
        <v>13394.46</v>
      </c>
      <c r="E15" s="14" t="s">
        <v>13</v>
      </c>
      <c r="F15" s="14" t="s">
        <v>13</v>
      </c>
      <c r="G15" s="15" t="s">
        <v>16</v>
      </c>
      <c r="H15" s="15" t="s">
        <v>32</v>
      </c>
      <c r="I15" s="16">
        <f t="shared" si="0"/>
        <v>13394.46</v>
      </c>
      <c r="J15" s="14">
        <v>18000</v>
      </c>
      <c r="K15" s="17">
        <f t="shared" si="1"/>
        <v>241100.27999999997</v>
      </c>
      <c r="L15" s="14" t="s">
        <v>13</v>
      </c>
      <c r="M15" s="18" t="s">
        <v>13</v>
      </c>
    </row>
    <row r="16" spans="1:13" ht="22.5" customHeight="1">
      <c r="A16" s="93"/>
      <c r="B16" s="85"/>
      <c r="C16" s="85"/>
      <c r="D16" s="19">
        <f>[1]MD!$N$98</f>
        <v>232.72600000000003</v>
      </c>
      <c r="E16" s="20" t="s">
        <v>13</v>
      </c>
      <c r="F16" s="20" t="s">
        <v>13</v>
      </c>
      <c r="G16" s="21" t="s">
        <v>4</v>
      </c>
      <c r="H16" s="21" t="s">
        <v>25</v>
      </c>
      <c r="I16" s="22">
        <f>D16/1.3</f>
        <v>179.02</v>
      </c>
      <c r="J16" s="20">
        <v>23000</v>
      </c>
      <c r="K16" s="23">
        <f t="shared" si="1"/>
        <v>4117.46</v>
      </c>
      <c r="L16" s="20" t="s">
        <v>13</v>
      </c>
      <c r="M16" s="24" t="s">
        <v>13</v>
      </c>
    </row>
    <row r="17" spans="1:13" ht="22.5" customHeight="1">
      <c r="A17" s="92" t="s">
        <v>20</v>
      </c>
      <c r="B17" s="84">
        <v>773</v>
      </c>
      <c r="C17" s="84">
        <v>810</v>
      </c>
      <c r="D17" s="13">
        <f>[1]LOE!$K$45</f>
        <v>3276.9100000000003</v>
      </c>
      <c r="E17" s="14" t="s">
        <v>13</v>
      </c>
      <c r="F17" s="14" t="s">
        <v>13</v>
      </c>
      <c r="G17" s="15" t="s">
        <v>16</v>
      </c>
      <c r="H17" s="15" t="s">
        <v>32</v>
      </c>
      <c r="I17" s="16">
        <f t="shared" si="0"/>
        <v>3276.9100000000003</v>
      </c>
      <c r="J17" s="14">
        <v>18000</v>
      </c>
      <c r="K17" s="17">
        <f t="shared" si="1"/>
        <v>58984.380000000005</v>
      </c>
      <c r="L17" s="14" t="s">
        <v>13</v>
      </c>
      <c r="M17" s="18" t="s">
        <v>13</v>
      </c>
    </row>
    <row r="18" spans="1:13" ht="22.5" customHeight="1">
      <c r="A18" s="93"/>
      <c r="B18" s="85"/>
      <c r="C18" s="85"/>
      <c r="D18" s="19">
        <f>[1]LOE!$N$45</f>
        <v>590.46000000000015</v>
      </c>
      <c r="E18" s="20" t="s">
        <v>13</v>
      </c>
      <c r="F18" s="20" t="s">
        <v>13</v>
      </c>
      <c r="G18" s="21" t="s">
        <v>4</v>
      </c>
      <c r="H18" s="21" t="s">
        <v>25</v>
      </c>
      <c r="I18" s="22">
        <f>D18/1.3</f>
        <v>454.2000000000001</v>
      </c>
      <c r="J18" s="20">
        <v>23000</v>
      </c>
      <c r="K18" s="23">
        <f t="shared" si="1"/>
        <v>10446.600000000002</v>
      </c>
      <c r="L18" s="20" t="s">
        <v>13</v>
      </c>
      <c r="M18" s="24" t="s">
        <v>13</v>
      </c>
    </row>
    <row r="19" spans="1:13" ht="22.5" customHeight="1">
      <c r="A19" s="92" t="s">
        <v>21</v>
      </c>
      <c r="B19" s="84">
        <v>772</v>
      </c>
      <c r="C19" s="84">
        <v>808</v>
      </c>
      <c r="D19" s="13">
        <f>[1]LOD!$K$45</f>
        <v>4579.079999999999</v>
      </c>
      <c r="E19" s="14" t="s">
        <v>13</v>
      </c>
      <c r="F19" s="14" t="s">
        <v>13</v>
      </c>
      <c r="G19" s="15" t="s">
        <v>16</v>
      </c>
      <c r="H19" s="15" t="s">
        <v>32</v>
      </c>
      <c r="I19" s="16">
        <f t="shared" si="0"/>
        <v>4579.079999999999</v>
      </c>
      <c r="J19" s="14">
        <v>18000</v>
      </c>
      <c r="K19" s="17">
        <f t="shared" si="1"/>
        <v>82423.439999999988</v>
      </c>
      <c r="L19" s="14" t="s">
        <v>13</v>
      </c>
      <c r="M19" s="18" t="s">
        <v>13</v>
      </c>
    </row>
    <row r="20" spans="1:13" ht="22.5" customHeight="1">
      <c r="A20" s="93"/>
      <c r="B20" s="85"/>
      <c r="C20" s="85"/>
      <c r="D20" s="19">
        <f>[1]LOD!$N$45</f>
        <v>581.98400000000004</v>
      </c>
      <c r="E20" s="20" t="s">
        <v>13</v>
      </c>
      <c r="F20" s="20" t="s">
        <v>13</v>
      </c>
      <c r="G20" s="21" t="s">
        <v>4</v>
      </c>
      <c r="H20" s="21" t="s">
        <v>25</v>
      </c>
      <c r="I20" s="22">
        <f>D20/1.3</f>
        <v>447.68</v>
      </c>
      <c r="J20" s="20">
        <v>23000</v>
      </c>
      <c r="K20" s="23">
        <f t="shared" si="1"/>
        <v>10296.64</v>
      </c>
      <c r="L20" s="20" t="s">
        <v>13</v>
      </c>
      <c r="M20" s="24" t="s">
        <v>13</v>
      </c>
    </row>
    <row r="21" spans="1:13" ht="22.5" customHeight="1">
      <c r="A21" s="57"/>
      <c r="B21" s="58"/>
      <c r="C21" s="58"/>
      <c r="D21" s="59"/>
      <c r="E21" s="60"/>
      <c r="F21" s="60"/>
      <c r="G21" s="58"/>
      <c r="H21" s="58"/>
      <c r="I21" s="61"/>
      <c r="J21" s="60"/>
      <c r="K21" s="62"/>
      <c r="L21" s="60"/>
      <c r="M21" s="63"/>
    </row>
    <row r="22" spans="1:13" ht="22.5" customHeight="1">
      <c r="A22" s="95"/>
      <c r="B22" s="91"/>
      <c r="C22" s="91"/>
      <c r="D22" s="65"/>
      <c r="E22" s="65"/>
      <c r="F22" s="65"/>
      <c r="G22" s="3"/>
      <c r="H22" s="3"/>
      <c r="I22" s="66"/>
      <c r="J22" s="65"/>
      <c r="K22" s="67"/>
      <c r="L22" s="65"/>
      <c r="M22" s="68"/>
    </row>
    <row r="23" spans="1:13" ht="22.5" customHeight="1">
      <c r="A23" s="95"/>
      <c r="B23" s="91"/>
      <c r="C23" s="91"/>
      <c r="D23" s="65"/>
      <c r="E23" s="65"/>
      <c r="F23" s="65"/>
      <c r="G23" s="3"/>
      <c r="H23" s="3"/>
      <c r="I23" s="66"/>
      <c r="J23" s="65"/>
      <c r="K23" s="67"/>
      <c r="L23" s="65"/>
      <c r="M23" s="68"/>
    </row>
    <row r="24" spans="1:13" ht="22.5" customHeight="1">
      <c r="A24" s="90"/>
      <c r="B24" s="91"/>
      <c r="C24" s="91"/>
      <c r="D24" s="65"/>
      <c r="E24" s="65"/>
      <c r="F24" s="65"/>
      <c r="G24" s="3"/>
      <c r="H24" s="3"/>
      <c r="I24" s="66"/>
      <c r="J24" s="65"/>
      <c r="K24" s="67"/>
      <c r="L24" s="65"/>
      <c r="M24" s="69"/>
    </row>
    <row r="25" spans="1:13" ht="22.5" customHeight="1">
      <c r="A25" s="90"/>
      <c r="B25" s="91"/>
      <c r="C25" s="91"/>
      <c r="D25" s="65"/>
      <c r="E25" s="65"/>
      <c r="F25" s="65"/>
      <c r="G25" s="3"/>
      <c r="H25" s="3"/>
      <c r="I25" s="66"/>
      <c r="J25" s="65"/>
      <c r="K25" s="67"/>
      <c r="L25" s="65"/>
      <c r="M25" s="69"/>
    </row>
    <row r="26" spans="1:13" ht="22.5" customHeight="1">
      <c r="A26" s="95"/>
      <c r="B26" s="91"/>
      <c r="C26" s="91"/>
      <c r="D26" s="65"/>
      <c r="E26" s="65"/>
      <c r="F26" s="65"/>
      <c r="G26" s="3"/>
      <c r="H26" s="3"/>
      <c r="I26" s="66"/>
      <c r="J26" s="65"/>
      <c r="K26" s="67"/>
      <c r="L26" s="65"/>
      <c r="M26" s="69"/>
    </row>
    <row r="27" spans="1:13" ht="22.5" customHeight="1">
      <c r="A27" s="95"/>
      <c r="B27" s="91"/>
      <c r="C27" s="91"/>
      <c r="D27" s="65"/>
      <c r="E27" s="65"/>
      <c r="F27" s="65"/>
      <c r="G27" s="3"/>
      <c r="H27" s="3"/>
      <c r="I27" s="66"/>
      <c r="J27" s="65"/>
      <c r="K27" s="67"/>
      <c r="L27" s="65"/>
      <c r="M27" s="69"/>
    </row>
    <row r="28" spans="1:13" s="7" customFormat="1" ht="22.5" customHeight="1">
      <c r="A28" s="95"/>
      <c r="B28" s="91"/>
      <c r="C28" s="91"/>
      <c r="D28" s="65"/>
      <c r="E28" s="65"/>
      <c r="F28" s="65"/>
      <c r="G28" s="64"/>
      <c r="H28" s="64"/>
      <c r="I28" s="66"/>
      <c r="J28" s="65"/>
      <c r="K28" s="67"/>
      <c r="L28" s="65"/>
      <c r="M28" s="69"/>
    </row>
    <row r="29" spans="1:13" s="7" customFormat="1" ht="22.5" customHeight="1">
      <c r="A29" s="97"/>
      <c r="B29" s="98"/>
      <c r="C29" s="98"/>
      <c r="D29" s="70"/>
      <c r="E29" s="70"/>
      <c r="F29" s="70"/>
      <c r="G29" s="71"/>
      <c r="H29" s="71"/>
      <c r="I29" s="72"/>
      <c r="J29" s="70"/>
      <c r="K29" s="73"/>
      <c r="L29" s="70"/>
      <c r="M29" s="74"/>
    </row>
    <row r="30" spans="1:13" s="7" customFormat="1" ht="22.5" customHeight="1" thickBo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8"/>
    </row>
    <row r="31" spans="1:13" s="7" customFormat="1" ht="22.5" customHeight="1" thickBot="1">
      <c r="A31" s="100" t="s">
        <v>5</v>
      </c>
      <c r="B31" s="101"/>
      <c r="C31" s="101"/>
      <c r="D31" s="29">
        <f>SUM(D8:D30)</f>
        <v>42151.491999999998</v>
      </c>
      <c r="E31" s="29">
        <f>SUM(E24:E30)</f>
        <v>0</v>
      </c>
      <c r="F31" s="29">
        <v>0</v>
      </c>
      <c r="G31" s="30"/>
      <c r="H31" s="30"/>
      <c r="I31" s="29">
        <f>SUM(I8:I30)</f>
        <v>41183.859999999993</v>
      </c>
      <c r="J31" s="76"/>
      <c r="K31" s="77">
        <f>SUM(K8:K30)</f>
        <v>757436.67999999982</v>
      </c>
      <c r="L31" s="32"/>
      <c r="M31" s="33"/>
    </row>
    <row r="32" spans="1:13" s="7" customFormat="1" ht="22.5" customHeight="1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78"/>
      <c r="L32" s="79"/>
      <c r="M32" s="80"/>
    </row>
    <row r="33" spans="1:13" s="7" customFormat="1" ht="22.5" customHeight="1">
      <c r="A33" s="88" t="s">
        <v>27</v>
      </c>
      <c r="B33" s="89"/>
      <c r="C33" s="89"/>
      <c r="D33" s="34">
        <f>D20+D12+D14+D16+D18</f>
        <v>4193.0720000000001</v>
      </c>
      <c r="E33" s="34">
        <f>SUMIF(G23:G29,"=A*",E23:E29)+SUMIF(G23:G29,"=esc*",E23:E29)-SUMIF(A23:A29,"=CL",E23:E29)</f>
        <v>0</v>
      </c>
      <c r="F33" s="34">
        <v>0</v>
      </c>
      <c r="G33" s="104" t="s">
        <v>26</v>
      </c>
      <c r="H33" s="104"/>
      <c r="I33" s="104"/>
      <c r="J33" s="104"/>
      <c r="K33" s="35"/>
      <c r="L33" s="36"/>
      <c r="M33" s="37"/>
    </row>
    <row r="34" spans="1:13" s="7" customFormat="1" ht="22.5" customHeight="1">
      <c r="A34" s="88" t="s">
        <v>28</v>
      </c>
      <c r="B34" s="89"/>
      <c r="C34" s="89"/>
      <c r="D34" s="34">
        <f>D11+D13+D15+D17+D19</f>
        <v>37958.42</v>
      </c>
      <c r="E34" s="34">
        <f>SUMIF(G24:G30,"=BF",E24:E30)</f>
        <v>0</v>
      </c>
      <c r="F34" s="34">
        <f>SUMIF(G24:G30,"=BF",F24:F30)</f>
        <v>0</v>
      </c>
      <c r="G34" s="104" t="s">
        <v>29</v>
      </c>
      <c r="H34" s="104"/>
      <c r="I34" s="104"/>
      <c r="J34" s="104"/>
      <c r="K34" s="35"/>
      <c r="L34" s="36"/>
      <c r="M34" s="37"/>
    </row>
    <row r="35" spans="1:13" s="7" customFormat="1" ht="22.5" customHeight="1" thickBot="1">
      <c r="A35" s="105" t="s">
        <v>1</v>
      </c>
      <c r="B35" s="106"/>
      <c r="C35" s="107"/>
      <c r="D35" s="38">
        <f>SUM(D33:D34)/D36*100</f>
        <v>100</v>
      </c>
      <c r="E35" s="38">
        <v>0</v>
      </c>
      <c r="F35" s="38">
        <v>0</v>
      </c>
      <c r="G35" s="108"/>
      <c r="H35" s="109"/>
      <c r="I35" s="109"/>
      <c r="J35" s="110"/>
      <c r="K35" s="39"/>
      <c r="L35" s="40"/>
      <c r="M35" s="41"/>
    </row>
    <row r="36" spans="1:13" s="7" customFormat="1" ht="22.5" customHeight="1" thickBot="1">
      <c r="A36" s="86" t="s">
        <v>2</v>
      </c>
      <c r="B36" s="87"/>
      <c r="C36" s="87"/>
      <c r="D36" s="99">
        <f>SUM(D33:D34)</f>
        <v>42151.491999999998</v>
      </c>
      <c r="E36" s="99"/>
      <c r="F36" s="99"/>
      <c r="G36" s="42"/>
      <c r="H36" s="42"/>
      <c r="I36" s="32"/>
      <c r="J36" s="31"/>
      <c r="K36" s="43"/>
      <c r="L36" s="44"/>
      <c r="M36" s="45"/>
    </row>
    <row r="37" spans="1:13" s="7" customFormat="1" ht="22.5" customHeight="1">
      <c r="A37" s="46"/>
      <c r="B37" s="46"/>
      <c r="C37" s="46"/>
      <c r="D37" s="47"/>
      <c r="E37" s="47"/>
      <c r="F37" s="47"/>
      <c r="G37" s="46"/>
      <c r="H37" s="46"/>
      <c r="I37" s="48"/>
      <c r="J37" s="47"/>
      <c r="K37" s="49"/>
      <c r="L37" s="48"/>
      <c r="M37" s="49"/>
    </row>
    <row r="38" spans="1:13" s="7" customFormat="1" ht="22.5" customHeight="1">
      <c r="A38" s="46"/>
      <c r="B38" s="46"/>
      <c r="C38" s="46"/>
      <c r="D38" s="47"/>
      <c r="E38" s="47"/>
      <c r="F38" s="47"/>
      <c r="G38" s="46"/>
      <c r="H38" s="46"/>
      <c r="I38" s="48"/>
      <c r="J38" s="47"/>
      <c r="K38" s="49"/>
      <c r="L38" s="48"/>
      <c r="M38" s="49"/>
    </row>
    <row r="39" spans="1:13" s="7" customFormat="1" ht="17.25" customHeight="1">
      <c r="A39" s="50" t="s">
        <v>30</v>
      </c>
      <c r="B39" s="46"/>
      <c r="C39" s="46"/>
      <c r="D39" s="51"/>
      <c r="E39" s="51"/>
      <c r="F39" s="51"/>
      <c r="G39" s="50"/>
      <c r="H39" s="50"/>
      <c r="I39" s="52"/>
      <c r="J39" s="51"/>
      <c r="K39" s="53"/>
      <c r="L39" s="48"/>
      <c r="M39" s="49"/>
    </row>
    <row r="40" spans="1:13" s="7" customFormat="1" ht="17.25" customHeight="1">
      <c r="A40" s="46"/>
      <c r="B40" s="46"/>
      <c r="C40" s="46"/>
      <c r="D40" s="47"/>
      <c r="E40" s="47"/>
      <c r="F40" s="47"/>
      <c r="G40" s="46"/>
      <c r="H40" s="46"/>
      <c r="I40" s="48"/>
      <c r="J40" s="47"/>
      <c r="K40" s="49"/>
      <c r="L40" s="48"/>
      <c r="M40" s="49"/>
    </row>
    <row r="41" spans="1:13" s="7" customFormat="1" ht="17.25" customHeight="1">
      <c r="A41" s="46" t="s">
        <v>34</v>
      </c>
      <c r="B41" s="46"/>
      <c r="C41" s="46"/>
      <c r="D41" s="47"/>
      <c r="E41" s="47"/>
      <c r="F41" s="47"/>
      <c r="G41" s="46"/>
      <c r="H41" s="46"/>
      <c r="I41" s="48"/>
      <c r="J41" s="47"/>
      <c r="K41" s="49"/>
      <c r="L41" s="48"/>
      <c r="M41" s="49"/>
    </row>
    <row r="42" spans="1:13" s="7" customFormat="1" ht="17.25" customHeight="1">
      <c r="A42" s="46" t="s">
        <v>35</v>
      </c>
      <c r="B42" s="46"/>
      <c r="C42" s="46"/>
      <c r="D42" s="47"/>
      <c r="E42" s="47"/>
      <c r="F42" s="47"/>
      <c r="G42" s="46"/>
      <c r="H42" s="46"/>
      <c r="I42" s="48"/>
      <c r="J42" s="47"/>
      <c r="K42" s="49"/>
      <c r="L42" s="48"/>
      <c r="M42" s="49"/>
    </row>
    <row r="43" spans="1:13" s="7" customFormat="1" ht="22.5" customHeight="1">
      <c r="A43" s="46" t="s">
        <v>33</v>
      </c>
      <c r="B43" s="46"/>
      <c r="C43" s="46"/>
      <c r="D43" s="47"/>
      <c r="E43" s="47"/>
      <c r="F43" s="47"/>
      <c r="G43" s="46"/>
      <c r="H43" s="46"/>
      <c r="I43" s="48"/>
      <c r="J43" s="47"/>
      <c r="K43" s="49"/>
      <c r="L43" s="48"/>
      <c r="M43" s="49"/>
    </row>
    <row r="44" spans="1:13" s="7" customFormat="1" ht="22.5" customHeight="1">
      <c r="A44" s="46"/>
      <c r="B44" s="46"/>
      <c r="C44" s="46"/>
      <c r="D44" s="47"/>
      <c r="E44" s="47"/>
      <c r="F44" s="47"/>
      <c r="G44" s="46"/>
      <c r="H44" s="46"/>
      <c r="I44" s="48"/>
      <c r="J44" s="47"/>
      <c r="K44" s="49"/>
      <c r="L44" s="48"/>
      <c r="M44" s="49"/>
    </row>
    <row r="45" spans="1:13" s="7" customFormat="1" ht="22.5" customHeight="1">
      <c r="A45" s="46"/>
      <c r="B45" s="46"/>
      <c r="C45" s="46"/>
      <c r="D45" s="47"/>
      <c r="E45" s="47"/>
      <c r="F45" s="47"/>
      <c r="G45" s="46"/>
      <c r="H45" s="46"/>
      <c r="I45" s="48"/>
      <c r="J45" s="47"/>
      <c r="K45" s="49"/>
      <c r="L45" s="48"/>
      <c r="M45" s="49"/>
    </row>
  </sheetData>
  <mergeCells count="54">
    <mergeCell ref="D36:F36"/>
    <mergeCell ref="A31:C31"/>
    <mergeCell ref="A32:J32"/>
    <mergeCell ref="A33:C33"/>
    <mergeCell ref="G33:J33"/>
    <mergeCell ref="G34:J34"/>
    <mergeCell ref="A35:C35"/>
    <mergeCell ref="G35:J35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I8:I9"/>
    <mergeCell ref="G8:G9"/>
    <mergeCell ref="H8:H9"/>
    <mergeCell ref="C15:C16"/>
    <mergeCell ref="A11:A12"/>
    <mergeCell ref="B11:B12"/>
    <mergeCell ref="C11:C12"/>
    <mergeCell ref="B13:B14"/>
    <mergeCell ref="C13:C14"/>
    <mergeCell ref="A15:A16"/>
    <mergeCell ref="A13:A14"/>
    <mergeCell ref="C19:C20"/>
    <mergeCell ref="B17:B18"/>
    <mergeCell ref="A17:A18"/>
    <mergeCell ref="A1:M2"/>
    <mergeCell ref="E4:J4"/>
    <mergeCell ref="B15:B16"/>
    <mergeCell ref="A36:C36"/>
    <mergeCell ref="M8:M9"/>
    <mergeCell ref="B9:C9"/>
    <mergeCell ref="A8:A9"/>
    <mergeCell ref="B8:C8"/>
    <mergeCell ref="D8:F8"/>
    <mergeCell ref="A34:C34"/>
    <mergeCell ref="K8:K9"/>
    <mergeCell ref="L8:L9"/>
    <mergeCell ref="A24:A25"/>
    <mergeCell ref="B24:B25"/>
    <mergeCell ref="C24:C25"/>
    <mergeCell ref="C17:C18"/>
    <mergeCell ref="A19:A20"/>
    <mergeCell ref="B19:B20"/>
    <mergeCell ref="K4:K5"/>
    <mergeCell ref="E3:J3"/>
    <mergeCell ref="A7:F7"/>
    <mergeCell ref="G7:I7"/>
    <mergeCell ref="J7:M7"/>
  </mergeCells>
  <phoneticPr fontId="0" type="noConversion"/>
  <pageMargins left="0.39370078740157483" right="0.39370078740157483" top="0.98425196850393704" bottom="0.39370078740157483" header="0.51181102362204722" footer="0.11811023622047244"/>
  <pageSetup paperSize="9"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DISTRIBUIÇÃO</vt:lpstr>
    </vt:vector>
  </TitlesOfParts>
  <Company>ENGEMIN - Eng. e Geologia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</dc:creator>
  <dc:description>Quadro de distribuição de terraplenagem_x000d_
Beto Carreiro - Atualização_x000d_
Complemento da interseção e Linha Geral</dc:description>
  <cp:lastModifiedBy>Fabiano</cp:lastModifiedBy>
  <cp:lastPrinted>2011-08-26T17:17:33Z</cp:lastPrinted>
  <dcterms:created xsi:type="dcterms:W3CDTF">2094-07-29T12:30:51Z</dcterms:created>
  <dcterms:modified xsi:type="dcterms:W3CDTF">2011-08-26T17:17:35Z</dcterms:modified>
</cp:coreProperties>
</file>