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5" windowWidth="9510" windowHeight="4800" tabRatio="844"/>
  </bookViews>
  <sheets>
    <sheet name="16" sheetId="28" r:id="rId1"/>
  </sheets>
  <definedNames>
    <definedName name="_xlnm.Print_Area" localSheetId="0">'16'!$A$1:$F$1351</definedName>
  </definedNames>
  <calcPr calcId="125725"/>
  <fileRecoveryPr repairLoad="1"/>
</workbook>
</file>

<file path=xl/calcChain.xml><?xml version="1.0" encoding="utf-8"?>
<calcChain xmlns="http://schemas.openxmlformats.org/spreadsheetml/2006/main">
  <c r="E817" i="28"/>
  <c r="E818"/>
  <c r="D818"/>
  <c r="D817"/>
  <c r="A818"/>
  <c r="A817"/>
  <c r="E713"/>
  <c r="E714"/>
  <c r="A442"/>
  <c r="E441"/>
  <c r="E442"/>
  <c r="E443"/>
  <c r="E444"/>
  <c r="E445"/>
  <c r="E446"/>
  <c r="E447"/>
  <c r="E448"/>
  <c r="E449"/>
  <c r="E450"/>
  <c r="D442"/>
  <c r="F442"/>
  <c r="E277"/>
  <c r="E278"/>
  <c r="E279"/>
  <c r="E280"/>
  <c r="E281"/>
  <c r="E282"/>
  <c r="E283"/>
  <c r="E284"/>
  <c r="E285"/>
  <c r="E286"/>
  <c r="E276"/>
  <c r="D278"/>
  <c r="A278"/>
  <c r="F278"/>
  <c r="F818" l="1"/>
  <c r="A103"/>
  <c r="A102"/>
  <c r="A101"/>
  <c r="A100"/>
  <c r="F118"/>
  <c r="F1288"/>
  <c r="F1289" s="1"/>
  <c r="F1290" s="1"/>
  <c r="F1281"/>
  <c r="F1282" s="1"/>
  <c r="F1283" s="1"/>
  <c r="B969"/>
  <c r="F1041"/>
  <c r="F1036"/>
  <c r="F1031"/>
  <c r="D1011"/>
  <c r="D1017" s="1"/>
  <c r="D1012"/>
  <c r="D1018" s="1"/>
  <c r="A880"/>
  <c r="A885" s="1"/>
  <c r="A890" s="1"/>
  <c r="A895" s="1"/>
  <c r="D7"/>
  <c r="F7" s="1"/>
  <c r="D8"/>
  <c r="F8" s="1"/>
  <c r="D9"/>
  <c r="F9" s="1"/>
  <c r="D10"/>
  <c r="F10" s="1"/>
  <c r="D11"/>
  <c r="F11" s="1"/>
  <c r="D12"/>
  <c r="F12" s="1"/>
  <c r="D13"/>
  <c r="A17"/>
  <c r="B17"/>
  <c r="C17"/>
  <c r="D17" s="1"/>
  <c r="F17" s="1"/>
  <c r="A18"/>
  <c r="A28" s="1"/>
  <c r="A38" s="1"/>
  <c r="B18"/>
  <c r="C28" s="1"/>
  <c r="B38" s="1"/>
  <c r="C18"/>
  <c r="A19"/>
  <c r="B19"/>
  <c r="C19"/>
  <c r="D19" s="1"/>
  <c r="F19" s="1"/>
  <c r="A20"/>
  <c r="B20"/>
  <c r="C20"/>
  <c r="A21"/>
  <c r="B21"/>
  <c r="C21"/>
  <c r="A22"/>
  <c r="B22"/>
  <c r="C22"/>
  <c r="A27"/>
  <c r="A37" s="1"/>
  <c r="C27"/>
  <c r="B37" s="1"/>
  <c r="D27"/>
  <c r="F27" s="1"/>
  <c r="A29"/>
  <c r="A39" s="1"/>
  <c r="C29"/>
  <c r="B39" s="1"/>
  <c r="D29"/>
  <c r="A30"/>
  <c r="A40" s="1"/>
  <c r="C30"/>
  <c r="D30"/>
  <c r="C40" s="1"/>
  <c r="A31"/>
  <c r="A41" s="1"/>
  <c r="C31"/>
  <c r="B41" s="1"/>
  <c r="D31"/>
  <c r="A32"/>
  <c r="A42" s="1"/>
  <c r="C32"/>
  <c r="B42" s="1"/>
  <c r="D32"/>
  <c r="B40"/>
  <c r="C42"/>
  <c r="D49"/>
  <c r="F49" s="1"/>
  <c r="F50" s="1"/>
  <c r="A54"/>
  <c r="A59" s="1"/>
  <c r="A64" s="1"/>
  <c r="A69" s="1"/>
  <c r="B54"/>
  <c r="C59" s="1"/>
  <c r="B64" s="1"/>
  <c r="B69" s="1"/>
  <c r="C54"/>
  <c r="D59" s="1"/>
  <c r="D76"/>
  <c r="F76" s="1"/>
  <c r="D77"/>
  <c r="F77" s="1"/>
  <c r="D78"/>
  <c r="F78" s="1"/>
  <c r="D79"/>
  <c r="F79" s="1"/>
  <c r="D80"/>
  <c r="A84"/>
  <c r="B84"/>
  <c r="C84"/>
  <c r="A85"/>
  <c r="A93" s="1"/>
  <c r="A109" s="1"/>
  <c r="B85"/>
  <c r="C93" s="1"/>
  <c r="C85"/>
  <c r="D93" s="1"/>
  <c r="A86"/>
  <c r="A94" s="1"/>
  <c r="A110" s="1"/>
  <c r="B86"/>
  <c r="C94" s="1"/>
  <c r="C86"/>
  <c r="D94" s="1"/>
  <c r="A87"/>
  <c r="A95" s="1"/>
  <c r="A111" s="1"/>
  <c r="B87"/>
  <c r="C95" s="1"/>
  <c r="C87"/>
  <c r="A92"/>
  <c r="A108" s="1"/>
  <c r="C92"/>
  <c r="B100" s="1"/>
  <c r="D92"/>
  <c r="F119"/>
  <c r="F120" s="1"/>
  <c r="D124"/>
  <c r="F124" s="1"/>
  <c r="F125" s="1"/>
  <c r="A130"/>
  <c r="A135" s="1"/>
  <c r="A140" s="1"/>
  <c r="A145" s="1"/>
  <c r="A150" s="1"/>
  <c r="B130"/>
  <c r="D135" s="1"/>
  <c r="C140" s="1"/>
  <c r="B145" s="1"/>
  <c r="B150" s="1"/>
  <c r="F157"/>
  <c r="F158"/>
  <c r="F159"/>
  <c r="F160"/>
  <c r="F161"/>
  <c r="F162"/>
  <c r="F163"/>
  <c r="F164"/>
  <c r="F165"/>
  <c r="F166"/>
  <c r="A171"/>
  <c r="A187" s="1"/>
  <c r="A203" s="1"/>
  <c r="A219" s="1"/>
  <c r="A233" s="1"/>
  <c r="A247" s="1"/>
  <c r="B171"/>
  <c r="C171"/>
  <c r="C187" s="1"/>
  <c r="A172"/>
  <c r="B172"/>
  <c r="B188" s="1"/>
  <c r="B204" s="1"/>
  <c r="D220" s="1"/>
  <c r="B234" s="1"/>
  <c r="C248" s="1"/>
  <c r="C172"/>
  <c r="A173"/>
  <c r="A189" s="1"/>
  <c r="A205" s="1"/>
  <c r="A221" s="1"/>
  <c r="A235" s="1"/>
  <c r="A249" s="1"/>
  <c r="B173"/>
  <c r="B189" s="1"/>
  <c r="C173"/>
  <c r="A174"/>
  <c r="A190" s="1"/>
  <c r="A206" s="1"/>
  <c r="A222" s="1"/>
  <c r="A236" s="1"/>
  <c r="A250" s="1"/>
  <c r="B174"/>
  <c r="B190" s="1"/>
  <c r="B206" s="1"/>
  <c r="D222" s="1"/>
  <c r="B236" s="1"/>
  <c r="C250" s="1"/>
  <c r="C174"/>
  <c r="A175"/>
  <c r="A191" s="1"/>
  <c r="A207" s="1"/>
  <c r="A223" s="1"/>
  <c r="A237" s="1"/>
  <c r="A251" s="1"/>
  <c r="B175"/>
  <c r="B191" s="1"/>
  <c r="B207" s="1"/>
  <c r="D223" s="1"/>
  <c r="B237" s="1"/>
  <c r="C251" s="1"/>
  <c r="C175"/>
  <c r="D175" s="1"/>
  <c r="F175" s="1"/>
  <c r="A176"/>
  <c r="A192" s="1"/>
  <c r="A208" s="1"/>
  <c r="A224" s="1"/>
  <c r="A238" s="1"/>
  <c r="A252" s="1"/>
  <c r="B176"/>
  <c r="B192" s="1"/>
  <c r="B208" s="1"/>
  <c r="D224" s="1"/>
  <c r="B238" s="1"/>
  <c r="C252" s="1"/>
  <c r="C176"/>
  <c r="A177"/>
  <c r="A193" s="1"/>
  <c r="A209" s="1"/>
  <c r="A225" s="1"/>
  <c r="A239" s="1"/>
  <c r="A253" s="1"/>
  <c r="B177"/>
  <c r="B193" s="1"/>
  <c r="C177"/>
  <c r="D177" s="1"/>
  <c r="F177" s="1"/>
  <c r="A178"/>
  <c r="A194" s="1"/>
  <c r="A210" s="1"/>
  <c r="A226" s="1"/>
  <c r="A240" s="1"/>
  <c r="A254" s="1"/>
  <c r="B178"/>
  <c r="B194" s="1"/>
  <c r="B210" s="1"/>
  <c r="D226" s="1"/>
  <c r="B240" s="1"/>
  <c r="C254" s="1"/>
  <c r="C178"/>
  <c r="C194" s="1"/>
  <c r="A179"/>
  <c r="A195" s="1"/>
  <c r="A211" s="1"/>
  <c r="A227" s="1"/>
  <c r="A241" s="1"/>
  <c r="A255" s="1"/>
  <c r="B179"/>
  <c r="B195" s="1"/>
  <c r="B211" s="1"/>
  <c r="D227" s="1"/>
  <c r="B241" s="1"/>
  <c r="C255" s="1"/>
  <c r="C179"/>
  <c r="C195" s="1"/>
  <c r="A180"/>
  <c r="A196" s="1"/>
  <c r="A212" s="1"/>
  <c r="A228" s="1"/>
  <c r="A242" s="1"/>
  <c r="A256" s="1"/>
  <c r="B180"/>
  <c r="B196" s="1"/>
  <c r="B212" s="1"/>
  <c r="D228" s="1"/>
  <c r="C180"/>
  <c r="C196" s="1"/>
  <c r="B187"/>
  <c r="B203" s="1"/>
  <c r="A188"/>
  <c r="A204" s="1"/>
  <c r="A220" s="1"/>
  <c r="A234" s="1"/>
  <c r="A248" s="1"/>
  <c r="C188"/>
  <c r="D188" s="1"/>
  <c r="F188" s="1"/>
  <c r="A261"/>
  <c r="C261"/>
  <c r="F261" s="1"/>
  <c r="A262"/>
  <c r="A277" s="1"/>
  <c r="C262"/>
  <c r="D277" s="1"/>
  <c r="F277" s="1"/>
  <c r="F263"/>
  <c r="A264"/>
  <c r="A279" s="1"/>
  <c r="C264"/>
  <c r="D279" s="1"/>
  <c r="A265"/>
  <c r="C265"/>
  <c r="F265" s="1"/>
  <c r="A266"/>
  <c r="A281" s="1"/>
  <c r="C266"/>
  <c r="D281" s="1"/>
  <c r="F281" s="1"/>
  <c r="A267"/>
  <c r="C267"/>
  <c r="F267" s="1"/>
  <c r="A268"/>
  <c r="A283" s="1"/>
  <c r="C268"/>
  <c r="D283" s="1"/>
  <c r="A269"/>
  <c r="C269"/>
  <c r="D284" s="1"/>
  <c r="A270"/>
  <c r="A285" s="1"/>
  <c r="C270"/>
  <c r="A271"/>
  <c r="C271"/>
  <c r="D286" s="1"/>
  <c r="C291"/>
  <c r="C292"/>
  <c r="C307" s="1"/>
  <c r="A293"/>
  <c r="A308" s="1"/>
  <c r="B293"/>
  <c r="B308" s="1"/>
  <c r="C293"/>
  <c r="C308" s="1"/>
  <c r="C294"/>
  <c r="C309" s="1"/>
  <c r="C295"/>
  <c r="C310" s="1"/>
  <c r="C296"/>
  <c r="C311" s="1"/>
  <c r="C297"/>
  <c r="C312" s="1"/>
  <c r="C298"/>
  <c r="C313" s="1"/>
  <c r="C299"/>
  <c r="C314" s="1"/>
  <c r="C300"/>
  <c r="C315" s="1"/>
  <c r="C301"/>
  <c r="C316" s="1"/>
  <c r="F322"/>
  <c r="F323" s="1"/>
  <c r="F324" s="1"/>
  <c r="F330"/>
  <c r="F331"/>
  <c r="F332"/>
  <c r="F333"/>
  <c r="F334"/>
  <c r="F335"/>
  <c r="F336"/>
  <c r="F337"/>
  <c r="F338"/>
  <c r="A343"/>
  <c r="A388" s="1"/>
  <c r="B343"/>
  <c r="B358" s="1"/>
  <c r="B373" s="1"/>
  <c r="D388" s="1"/>
  <c r="B401" s="1"/>
  <c r="C414" s="1"/>
  <c r="C343"/>
  <c r="C358" s="1"/>
  <c r="A344"/>
  <c r="B344"/>
  <c r="B359" s="1"/>
  <c r="B374" s="1"/>
  <c r="D389" s="1"/>
  <c r="C344"/>
  <c r="C359" s="1"/>
  <c r="A345"/>
  <c r="A390" s="1"/>
  <c r="B345"/>
  <c r="B360" s="1"/>
  <c r="B375" s="1"/>
  <c r="D390" s="1"/>
  <c r="B403" s="1"/>
  <c r="C416" s="1"/>
  <c r="C345"/>
  <c r="C360" s="1"/>
  <c r="C375" s="1"/>
  <c r="E390" s="1"/>
  <c r="A346"/>
  <c r="A391" s="1"/>
  <c r="B346"/>
  <c r="B361" s="1"/>
  <c r="B376" s="1"/>
  <c r="D391" s="1"/>
  <c r="C346"/>
  <c r="C361" s="1"/>
  <c r="C376" s="1"/>
  <c r="E391" s="1"/>
  <c r="A347"/>
  <c r="A392" s="1"/>
  <c r="B347"/>
  <c r="B362" s="1"/>
  <c r="B377" s="1"/>
  <c r="D392" s="1"/>
  <c r="C347"/>
  <c r="C362" s="1"/>
  <c r="A348"/>
  <c r="A393" s="1"/>
  <c r="B348"/>
  <c r="B363" s="1"/>
  <c r="B378" s="1"/>
  <c r="D393" s="1"/>
  <c r="C348"/>
  <c r="C363" s="1"/>
  <c r="C378" s="1"/>
  <c r="E393" s="1"/>
  <c r="C406" s="1"/>
  <c r="A349"/>
  <c r="A394" s="1"/>
  <c r="B349"/>
  <c r="B364" s="1"/>
  <c r="C349"/>
  <c r="A350"/>
  <c r="A395" s="1"/>
  <c r="B350"/>
  <c r="B365" s="1"/>
  <c r="B380" s="1"/>
  <c r="D395" s="1"/>
  <c r="C350"/>
  <c r="C365" s="1"/>
  <c r="C380" s="1"/>
  <c r="A351"/>
  <c r="A396" s="1"/>
  <c r="B351"/>
  <c r="B366" s="1"/>
  <c r="B381" s="1"/>
  <c r="D396" s="1"/>
  <c r="B409" s="1"/>
  <c r="C422" s="1"/>
  <c r="C351"/>
  <c r="C366" s="1"/>
  <c r="C381" s="1"/>
  <c r="E396" s="1"/>
  <c r="A358"/>
  <c r="A359"/>
  <c r="A360"/>
  <c r="A361"/>
  <c r="A362"/>
  <c r="A363"/>
  <c r="A364"/>
  <c r="A365"/>
  <c r="A366"/>
  <c r="A373"/>
  <c r="A374"/>
  <c r="A375"/>
  <c r="A376"/>
  <c r="A377"/>
  <c r="A378"/>
  <c r="A379"/>
  <c r="A380"/>
  <c r="A381"/>
  <c r="A389"/>
  <c r="A401"/>
  <c r="A402"/>
  <c r="A403"/>
  <c r="A404"/>
  <c r="A405"/>
  <c r="A406"/>
  <c r="A407"/>
  <c r="A408"/>
  <c r="A409"/>
  <c r="A414"/>
  <c r="A427" s="1"/>
  <c r="A415"/>
  <c r="A416"/>
  <c r="A417"/>
  <c r="A418"/>
  <c r="A419"/>
  <c r="A420"/>
  <c r="A421"/>
  <c r="A422"/>
  <c r="C427"/>
  <c r="D441" s="1"/>
  <c r="F441" s="1"/>
  <c r="F428"/>
  <c r="A429"/>
  <c r="C429"/>
  <c r="D443" s="1"/>
  <c r="F443" s="1"/>
  <c r="A430"/>
  <c r="A444" s="1"/>
  <c r="C430"/>
  <c r="A431"/>
  <c r="A445" s="1"/>
  <c r="C431"/>
  <c r="A432"/>
  <c r="A446" s="1"/>
  <c r="C432"/>
  <c r="A433"/>
  <c r="C433"/>
  <c r="A434"/>
  <c r="C434"/>
  <c r="A435"/>
  <c r="C435"/>
  <c r="A436"/>
  <c r="C436"/>
  <c r="C455"/>
  <c r="C469" s="1"/>
  <c r="A456"/>
  <c r="A470" s="1"/>
  <c r="B456"/>
  <c r="B470" s="1"/>
  <c r="D470" s="1"/>
  <c r="F470" s="1"/>
  <c r="C456"/>
  <c r="C470" s="1"/>
  <c r="C457"/>
  <c r="C471" s="1"/>
  <c r="C458"/>
  <c r="C472" s="1"/>
  <c r="C459"/>
  <c r="C473" s="1"/>
  <c r="C460"/>
  <c r="C474" s="1"/>
  <c r="C461"/>
  <c r="C475" s="1"/>
  <c r="C462"/>
  <c r="C476" s="1"/>
  <c r="C463"/>
  <c r="C477" s="1"/>
  <c r="C464"/>
  <c r="C478" s="1"/>
  <c r="F484"/>
  <c r="F485" s="1"/>
  <c r="F492"/>
  <c r="F493"/>
  <c r="F494"/>
  <c r="F495"/>
  <c r="A500"/>
  <c r="A530" s="1"/>
  <c r="B500"/>
  <c r="C500"/>
  <c r="C510" s="1"/>
  <c r="C520" s="1"/>
  <c r="E530" s="1"/>
  <c r="A501"/>
  <c r="B501"/>
  <c r="B511" s="1"/>
  <c r="B521" s="1"/>
  <c r="D531" s="1"/>
  <c r="B539" s="1"/>
  <c r="C501"/>
  <c r="C511" s="1"/>
  <c r="A502"/>
  <c r="A532" s="1"/>
  <c r="B502"/>
  <c r="B512" s="1"/>
  <c r="B522" s="1"/>
  <c r="D532" s="1"/>
  <c r="C502"/>
  <c r="C512" s="1"/>
  <c r="A503"/>
  <c r="A533" s="1"/>
  <c r="B503"/>
  <c r="B513" s="1"/>
  <c r="C503"/>
  <c r="A510"/>
  <c r="B510"/>
  <c r="B520" s="1"/>
  <c r="A511"/>
  <c r="A512"/>
  <c r="A513"/>
  <c r="A520"/>
  <c r="A521"/>
  <c r="A522"/>
  <c r="A523"/>
  <c r="A531"/>
  <c r="A538"/>
  <c r="A546" s="1"/>
  <c r="A539"/>
  <c r="A547" s="1"/>
  <c r="A540"/>
  <c r="A548" s="1"/>
  <c r="A541"/>
  <c r="A549" s="1"/>
  <c r="C554"/>
  <c r="C555"/>
  <c r="C563" s="1"/>
  <c r="C556"/>
  <c r="C564" s="1"/>
  <c r="C557"/>
  <c r="C562"/>
  <c r="C565"/>
  <c r="F572"/>
  <c r="F578"/>
  <c r="F579" s="1"/>
  <c r="F580" s="1"/>
  <c r="F586"/>
  <c r="F587" s="1"/>
  <c r="A591"/>
  <c r="A606" s="1"/>
  <c r="B591"/>
  <c r="C591"/>
  <c r="A596"/>
  <c r="B596"/>
  <c r="C596"/>
  <c r="A601"/>
  <c r="B601"/>
  <c r="C601"/>
  <c r="D601" s="1"/>
  <c r="F601" s="1"/>
  <c r="F602" s="1"/>
  <c r="D606"/>
  <c r="E606"/>
  <c r="A611"/>
  <c r="A616" s="1"/>
  <c r="A621" s="1"/>
  <c r="A626" s="1"/>
  <c r="B611"/>
  <c r="C611"/>
  <c r="C616"/>
  <c r="F616" s="1"/>
  <c r="F617" s="1"/>
  <c r="C621"/>
  <c r="C626" s="1"/>
  <c r="F632"/>
  <c r="F633" s="1"/>
  <c r="F634" s="1"/>
  <c r="F639"/>
  <c r="F640" s="1"/>
  <c r="F641" s="1"/>
  <c r="F647"/>
  <c r="F648"/>
  <c r="F649"/>
  <c r="F650"/>
  <c r="A655"/>
  <c r="B655"/>
  <c r="C655"/>
  <c r="A656"/>
  <c r="A693" s="1"/>
  <c r="A706" s="1"/>
  <c r="B656"/>
  <c r="C656"/>
  <c r="A657"/>
  <c r="A694" s="1"/>
  <c r="A707" s="1"/>
  <c r="B657"/>
  <c r="C657"/>
  <c r="A658"/>
  <c r="B658"/>
  <c r="D658" s="1"/>
  <c r="C658"/>
  <c r="A663"/>
  <c r="B663"/>
  <c r="C663"/>
  <c r="D663" s="1"/>
  <c r="F663" s="1"/>
  <c r="A664"/>
  <c r="B664"/>
  <c r="C664"/>
  <c r="A665"/>
  <c r="B665"/>
  <c r="C665"/>
  <c r="D665" s="1"/>
  <c r="F665" s="1"/>
  <c r="A666"/>
  <c r="B666"/>
  <c r="D666" s="1"/>
  <c r="F666" s="1"/>
  <c r="C666"/>
  <c r="A671"/>
  <c r="B671"/>
  <c r="C671"/>
  <c r="D671" s="1"/>
  <c r="F671" s="1"/>
  <c r="A672"/>
  <c r="B672"/>
  <c r="C672"/>
  <c r="C693" s="1"/>
  <c r="A673"/>
  <c r="B673"/>
  <c r="B694" s="1"/>
  <c r="C707" s="1"/>
  <c r="C673"/>
  <c r="C694" s="1"/>
  <c r="A674"/>
  <c r="B674"/>
  <c r="C674"/>
  <c r="A679"/>
  <c r="D679"/>
  <c r="E679"/>
  <c r="A680"/>
  <c r="D680"/>
  <c r="F680" s="1"/>
  <c r="E680"/>
  <c r="A681"/>
  <c r="D681"/>
  <c r="E681"/>
  <c r="F681" s="1"/>
  <c r="A682"/>
  <c r="D682"/>
  <c r="E682"/>
  <c r="A687"/>
  <c r="A699" s="1"/>
  <c r="A705" s="1"/>
  <c r="A713" s="1"/>
  <c r="B687"/>
  <c r="C699" s="1"/>
  <c r="C705" s="1"/>
  <c r="D713" s="1"/>
  <c r="F713" s="1"/>
  <c r="C687"/>
  <c r="D699" s="1"/>
  <c r="A688"/>
  <c r="A700" s="1"/>
  <c r="A708" s="1"/>
  <c r="A714" s="1"/>
  <c r="B688"/>
  <c r="C688"/>
  <c r="D700" s="1"/>
  <c r="C708"/>
  <c r="D714" s="1"/>
  <c r="F714" s="1"/>
  <c r="C719"/>
  <c r="C727" s="1"/>
  <c r="C720"/>
  <c r="C728" s="1"/>
  <c r="C721"/>
  <c r="C722"/>
  <c r="C730" s="1"/>
  <c r="F736"/>
  <c r="F737" s="1"/>
  <c r="A742"/>
  <c r="F743"/>
  <c r="F744" s="1"/>
  <c r="F745" s="1"/>
  <c r="F751"/>
  <c r="F752"/>
  <c r="F753"/>
  <c r="F754"/>
  <c r="A759"/>
  <c r="B759"/>
  <c r="C759"/>
  <c r="A760"/>
  <c r="B760"/>
  <c r="C760"/>
  <c r="A761"/>
  <c r="B761"/>
  <c r="C761"/>
  <c r="A762"/>
  <c r="A786" s="1"/>
  <c r="B762"/>
  <c r="C762"/>
  <c r="A767"/>
  <c r="B767"/>
  <c r="C767"/>
  <c r="A768"/>
  <c r="B768"/>
  <c r="C768"/>
  <c r="A769"/>
  <c r="B769"/>
  <c r="C769"/>
  <c r="A770"/>
  <c r="B770"/>
  <c r="C770"/>
  <c r="A775"/>
  <c r="B775"/>
  <c r="C775"/>
  <c r="A776"/>
  <c r="B776"/>
  <c r="C776"/>
  <c r="A777"/>
  <c r="B777"/>
  <c r="C777"/>
  <c r="A778"/>
  <c r="B778"/>
  <c r="C778"/>
  <c r="A783"/>
  <c r="D783"/>
  <c r="E783"/>
  <c r="D784"/>
  <c r="B797" s="1"/>
  <c r="E784"/>
  <c r="C797" s="1"/>
  <c r="D785"/>
  <c r="B798" s="1"/>
  <c r="E785"/>
  <c r="D786"/>
  <c r="E786"/>
  <c r="A791"/>
  <c r="B791"/>
  <c r="C791"/>
  <c r="A792"/>
  <c r="B792"/>
  <c r="C792"/>
  <c r="D792" s="1"/>
  <c r="F792" s="1"/>
  <c r="A803"/>
  <c r="A809" s="1"/>
  <c r="A823" s="1"/>
  <c r="A831" s="1"/>
  <c r="C803"/>
  <c r="D803"/>
  <c r="A804"/>
  <c r="A812" s="1"/>
  <c r="A826" s="1"/>
  <c r="A834" s="1"/>
  <c r="C804"/>
  <c r="D804"/>
  <c r="F804" s="1"/>
  <c r="C809"/>
  <c r="F809" s="1"/>
  <c r="C810"/>
  <c r="F810" s="1"/>
  <c r="C811"/>
  <c r="C812"/>
  <c r="F812" s="1"/>
  <c r="C823"/>
  <c r="C824"/>
  <c r="C825"/>
  <c r="C826"/>
  <c r="C831"/>
  <c r="C832"/>
  <c r="C833"/>
  <c r="C834"/>
  <c r="F840"/>
  <c r="F841" s="1"/>
  <c r="A846"/>
  <c r="F847"/>
  <c r="F848" s="1"/>
  <c r="F849" s="1"/>
  <c r="F855"/>
  <c r="F856" s="1"/>
  <c r="A860"/>
  <c r="A875" s="1"/>
  <c r="B860"/>
  <c r="C860"/>
  <c r="A865"/>
  <c r="B865"/>
  <c r="C865"/>
  <c r="A870"/>
  <c r="B870"/>
  <c r="C870"/>
  <c r="D875"/>
  <c r="F875" s="1"/>
  <c r="F876" s="1"/>
  <c r="E875"/>
  <c r="B880"/>
  <c r="C880"/>
  <c r="C885"/>
  <c r="F885" s="1"/>
  <c r="F886" s="1"/>
  <c r="C890"/>
  <c r="F901"/>
  <c r="F902" s="1"/>
  <c r="F903" s="1"/>
  <c r="F909"/>
  <c r="F910" s="1"/>
  <c r="A914"/>
  <c r="A929" s="1"/>
  <c r="C914"/>
  <c r="D914" s="1"/>
  <c r="F914" s="1"/>
  <c r="F915" s="1"/>
  <c r="A919"/>
  <c r="B919"/>
  <c r="C919"/>
  <c r="D919" s="1"/>
  <c r="F919" s="1"/>
  <c r="F920" s="1"/>
  <c r="A924"/>
  <c r="B924"/>
  <c r="D924" s="1"/>
  <c r="F924" s="1"/>
  <c r="F925" s="1"/>
  <c r="C924"/>
  <c r="D929"/>
  <c r="E929"/>
  <c r="A934"/>
  <c r="A939" s="1"/>
  <c r="A944" s="1"/>
  <c r="A949" s="1"/>
  <c r="B934"/>
  <c r="C934"/>
  <c r="D934" s="1"/>
  <c r="F934" s="1"/>
  <c r="F935" s="1"/>
  <c r="C939"/>
  <c r="F939" s="1"/>
  <c r="F940" s="1"/>
  <c r="C944"/>
  <c r="C949" s="1"/>
  <c r="F955"/>
  <c r="F956"/>
  <c r="F957" s="1"/>
  <c r="F963"/>
  <c r="F964"/>
  <c r="A969"/>
  <c r="A987" s="1"/>
  <c r="C969"/>
  <c r="D969" s="1"/>
  <c r="F969" s="1"/>
  <c r="A970"/>
  <c r="A988" s="1"/>
  <c r="B970"/>
  <c r="D970" s="1"/>
  <c r="F970" s="1"/>
  <c r="F971" s="1"/>
  <c r="C970"/>
  <c r="A975"/>
  <c r="B975"/>
  <c r="C975"/>
  <c r="D975" s="1"/>
  <c r="F975" s="1"/>
  <c r="A976"/>
  <c r="B976"/>
  <c r="C976"/>
  <c r="A981"/>
  <c r="B981"/>
  <c r="C981"/>
  <c r="D981" s="1"/>
  <c r="F981" s="1"/>
  <c r="A982"/>
  <c r="B982"/>
  <c r="D982" s="1"/>
  <c r="F982" s="1"/>
  <c r="C982"/>
  <c r="D987"/>
  <c r="E987"/>
  <c r="D988"/>
  <c r="E988"/>
  <c r="A993"/>
  <c r="B993"/>
  <c r="C993"/>
  <c r="A994"/>
  <c r="B994"/>
  <c r="D994" s="1"/>
  <c r="F994" s="1"/>
  <c r="C994"/>
  <c r="A999"/>
  <c r="A1005" s="1"/>
  <c r="A1011" s="1"/>
  <c r="A1017" s="1"/>
  <c r="C999"/>
  <c r="B1005" s="1"/>
  <c r="C1011" s="1"/>
  <c r="D999"/>
  <c r="F999" s="1"/>
  <c r="A1000"/>
  <c r="A1006" s="1"/>
  <c r="A1012" s="1"/>
  <c r="A1018" s="1"/>
  <c r="C1000"/>
  <c r="B1006" s="1"/>
  <c r="D1000"/>
  <c r="F1024"/>
  <c r="F1025" s="1"/>
  <c r="F1026" s="1"/>
  <c r="D1047"/>
  <c r="F1047" s="1"/>
  <c r="F1048" s="1"/>
  <c r="F1052"/>
  <c r="F1053"/>
  <c r="F1054"/>
  <c r="A1060"/>
  <c r="A1067" s="1"/>
  <c r="A1074" s="1"/>
  <c r="A1081" s="1"/>
  <c r="A1088" s="1"/>
  <c r="A1095" s="1"/>
  <c r="B1060"/>
  <c r="B1067" s="1"/>
  <c r="C1060"/>
  <c r="A1061"/>
  <c r="A1068" s="1"/>
  <c r="A1075" s="1"/>
  <c r="A1082" s="1"/>
  <c r="A1089" s="1"/>
  <c r="A1096" s="1"/>
  <c r="B1061"/>
  <c r="B1068" s="1"/>
  <c r="B1075" s="1"/>
  <c r="D1082" s="1"/>
  <c r="C1061"/>
  <c r="C1068" s="1"/>
  <c r="A1062"/>
  <c r="A1069" s="1"/>
  <c r="A1076" s="1"/>
  <c r="A1083" s="1"/>
  <c r="A1090" s="1"/>
  <c r="A1097" s="1"/>
  <c r="B1062"/>
  <c r="C1062"/>
  <c r="B1069"/>
  <c r="B1076" s="1"/>
  <c r="A1102"/>
  <c r="B1102"/>
  <c r="D1102" s="1"/>
  <c r="D1103"/>
  <c r="F1103" s="1"/>
  <c r="A1104"/>
  <c r="A1112" s="1"/>
  <c r="A1120" s="1"/>
  <c r="B1104"/>
  <c r="D1104" s="1"/>
  <c r="F1104" s="1"/>
  <c r="D1105"/>
  <c r="F1105" s="1"/>
  <c r="A1110"/>
  <c r="A1118" s="1"/>
  <c r="D1110"/>
  <c r="D1118" s="1"/>
  <c r="A1111"/>
  <c r="A1119" s="1"/>
  <c r="C1111"/>
  <c r="C1119" s="1"/>
  <c r="D1111"/>
  <c r="D1112"/>
  <c r="D1120" s="1"/>
  <c r="A1113"/>
  <c r="A1121" s="1"/>
  <c r="C1113"/>
  <c r="F1113" s="1"/>
  <c r="D1113"/>
  <c r="C1121"/>
  <c r="F1127"/>
  <c r="F1128" s="1"/>
  <c r="F1129" s="1"/>
  <c r="F1134"/>
  <c r="F1135" s="1"/>
  <c r="F1136" s="1"/>
  <c r="F1140"/>
  <c r="F1141" s="1"/>
  <c r="F1145"/>
  <c r="F1146" s="1"/>
  <c r="F1151"/>
  <c r="F1157"/>
  <c r="F1158" s="1"/>
  <c r="A1162"/>
  <c r="A1177" s="1"/>
  <c r="B1162"/>
  <c r="C1162"/>
  <c r="A1167"/>
  <c r="B1167"/>
  <c r="C1167"/>
  <c r="A1172"/>
  <c r="B1172"/>
  <c r="C1172"/>
  <c r="D1177"/>
  <c r="E1177"/>
  <c r="A1182"/>
  <c r="B1182"/>
  <c r="C1182"/>
  <c r="D1182" s="1"/>
  <c r="F1182" s="1"/>
  <c r="F1183" s="1"/>
  <c r="A1187"/>
  <c r="A1192" s="1"/>
  <c r="A1198" s="1"/>
  <c r="A1203" s="1"/>
  <c r="A1208" s="1"/>
  <c r="A1215" s="1"/>
  <c r="A1222" s="1"/>
  <c r="A1227" s="1"/>
  <c r="A1232" s="1"/>
  <c r="C1187"/>
  <c r="C1198" s="1"/>
  <c r="D1187"/>
  <c r="F1187" s="1"/>
  <c r="F1188" s="1"/>
  <c r="D1192"/>
  <c r="F1192" s="1"/>
  <c r="F1194" s="1"/>
  <c r="D1193"/>
  <c r="F1193" s="1"/>
  <c r="D1198"/>
  <c r="D1203" s="1"/>
  <c r="F1209"/>
  <c r="F1210" s="1"/>
  <c r="F1211" s="1"/>
  <c r="F1216"/>
  <c r="F1217" s="1"/>
  <c r="F1218" s="1"/>
  <c r="F1223"/>
  <c r="F1228"/>
  <c r="F1233"/>
  <c r="F1239"/>
  <c r="F1240" s="1"/>
  <c r="A1244"/>
  <c r="A1259" s="1"/>
  <c r="B1244"/>
  <c r="C1244"/>
  <c r="A1249"/>
  <c r="B1249"/>
  <c r="C1249"/>
  <c r="A1254"/>
  <c r="B1254"/>
  <c r="C1254"/>
  <c r="D1259"/>
  <c r="E1259"/>
  <c r="A1264"/>
  <c r="B1264"/>
  <c r="C1264"/>
  <c r="A1269"/>
  <c r="A1274" s="1"/>
  <c r="C1269"/>
  <c r="D1269"/>
  <c r="D1274"/>
  <c r="F1274" s="1"/>
  <c r="D1275"/>
  <c r="F1275" s="1"/>
  <c r="C1294"/>
  <c r="F1294" s="1"/>
  <c r="F1295" s="1"/>
  <c r="F1310"/>
  <c r="F1315"/>
  <c r="F1320"/>
  <c r="F1321" s="1"/>
  <c r="F1326"/>
  <c r="F1331"/>
  <c r="F1332"/>
  <c r="F1333"/>
  <c r="F1334"/>
  <c r="F1335"/>
  <c r="F1336"/>
  <c r="F1337"/>
  <c r="A1343"/>
  <c r="D1343"/>
  <c r="F1343" s="1"/>
  <c r="A1344"/>
  <c r="D1344"/>
  <c r="F1344" s="1"/>
  <c r="A1345"/>
  <c r="D1345"/>
  <c r="F1345" s="1"/>
  <c r="A1346"/>
  <c r="D1346"/>
  <c r="F1346" s="1"/>
  <c r="A1347"/>
  <c r="D1347"/>
  <c r="F1347" s="1"/>
  <c r="A1348"/>
  <c r="D1348"/>
  <c r="F1348" s="1"/>
  <c r="A1349"/>
  <c r="D1349"/>
  <c r="F1349" s="1"/>
  <c r="B460"/>
  <c r="B474" s="1"/>
  <c r="D474" s="1"/>
  <c r="F474" s="1"/>
  <c r="B457"/>
  <c r="B471" s="1"/>
  <c r="D471" s="1"/>
  <c r="F471" s="1"/>
  <c r="C1017"/>
  <c r="D511"/>
  <c r="F511" s="1"/>
  <c r="D85"/>
  <c r="F85" s="1"/>
  <c r="F1259"/>
  <c r="F1260" s="1"/>
  <c r="B464"/>
  <c r="B478" s="1"/>
  <c r="D478" s="1"/>
  <c r="F478" s="1"/>
  <c r="B719"/>
  <c r="B727" s="1"/>
  <c r="B462"/>
  <c r="B476" s="1"/>
  <c r="B458"/>
  <c r="B472" s="1"/>
  <c r="D472" s="1"/>
  <c r="F472" s="1"/>
  <c r="C190"/>
  <c r="D190" s="1"/>
  <c r="F190" s="1"/>
  <c r="D993"/>
  <c r="F993" s="1"/>
  <c r="F965"/>
  <c r="B297"/>
  <c r="B312" s="1"/>
  <c r="B294"/>
  <c r="B309" s="1"/>
  <c r="D309" s="1"/>
  <c r="F309" s="1"/>
  <c r="C192"/>
  <c r="D192" s="1"/>
  <c r="F192" s="1"/>
  <c r="D179"/>
  <c r="F179" s="1"/>
  <c r="D1249"/>
  <c r="F1249" s="1"/>
  <c r="F1250" s="1"/>
  <c r="F783"/>
  <c r="D770"/>
  <c r="F770" s="1"/>
  <c r="D760"/>
  <c r="F699"/>
  <c r="F606"/>
  <c r="F607" s="1"/>
  <c r="B463"/>
  <c r="B477" s="1"/>
  <c r="D477" s="1"/>
  <c r="F477" s="1"/>
  <c r="B461"/>
  <c r="B475" s="1"/>
  <c r="D475" s="1"/>
  <c r="F475" s="1"/>
  <c r="B459"/>
  <c r="B473" s="1"/>
  <c r="D473" s="1"/>
  <c r="F473" s="1"/>
  <c r="D54"/>
  <c r="F54" s="1"/>
  <c r="F55" s="1"/>
  <c r="D1244"/>
  <c r="F1244" s="1"/>
  <c r="F1245" s="1"/>
  <c r="D1048"/>
  <c r="D656"/>
  <c r="D591"/>
  <c r="F591" s="1"/>
  <c r="F592" s="1"/>
  <c r="C306"/>
  <c r="B299"/>
  <c r="B314" s="1"/>
  <c r="B298"/>
  <c r="B313" s="1"/>
  <c r="F1056"/>
  <c r="D457"/>
  <c r="F457" s="1"/>
  <c r="D376"/>
  <c r="F376" s="1"/>
  <c r="F390"/>
  <c r="D460"/>
  <c r="F460" s="1"/>
  <c r="C364"/>
  <c r="C379" s="1"/>
  <c r="D344"/>
  <c r="F344" s="1"/>
  <c r="D293"/>
  <c r="F293" s="1"/>
  <c r="C1067"/>
  <c r="D1062"/>
  <c r="F1062" s="1"/>
  <c r="F682"/>
  <c r="D674"/>
  <c r="F674" s="1"/>
  <c r="D664"/>
  <c r="F664" s="1"/>
  <c r="D655"/>
  <c r="D363"/>
  <c r="F363" s="1"/>
  <c r="D178"/>
  <c r="F178" s="1"/>
  <c r="D50"/>
  <c r="D503"/>
  <c r="F503" s="1"/>
  <c r="D459"/>
  <c r="F459" s="1"/>
  <c r="D180"/>
  <c r="F180" s="1"/>
  <c r="D173"/>
  <c r="F173" s="1"/>
  <c r="F29"/>
  <c r="D1167"/>
  <c r="F1167" s="1"/>
  <c r="F1168" s="1"/>
  <c r="F1111"/>
  <c r="F988"/>
  <c r="D976"/>
  <c r="F976" s="1"/>
  <c r="F929"/>
  <c r="F930" s="1"/>
  <c r="D791"/>
  <c r="F791" s="1"/>
  <c r="D775"/>
  <c r="F775" s="1"/>
  <c r="C729"/>
  <c r="B721"/>
  <c r="B729" s="1"/>
  <c r="D719"/>
  <c r="F719" s="1"/>
  <c r="D687"/>
  <c r="F687" s="1"/>
  <c r="F679"/>
  <c r="B621"/>
  <c r="B626" s="1"/>
  <c r="D375"/>
  <c r="F375" s="1"/>
  <c r="D345"/>
  <c r="F345" s="1"/>
  <c r="B301"/>
  <c r="B316" s="1"/>
  <c r="D297"/>
  <c r="F297" s="1"/>
  <c r="B296"/>
  <c r="B311" s="1"/>
  <c r="B295"/>
  <c r="B310" s="1"/>
  <c r="D294"/>
  <c r="F294" s="1"/>
  <c r="D1068"/>
  <c r="F1068" s="1"/>
  <c r="D381"/>
  <c r="F381" s="1"/>
  <c r="D351"/>
  <c r="F351" s="1"/>
  <c r="D343"/>
  <c r="F343" s="1"/>
  <c r="F167"/>
  <c r="D21"/>
  <c r="F21" s="1"/>
  <c r="F1338"/>
  <c r="F1339" s="1"/>
  <c r="D1172"/>
  <c r="F1172" s="1"/>
  <c r="F1173" s="1"/>
  <c r="D1121"/>
  <c r="F1121" s="1"/>
  <c r="D1119"/>
  <c r="C1075"/>
  <c r="D1075" s="1"/>
  <c r="F1075" s="1"/>
  <c r="C1074"/>
  <c r="C1069"/>
  <c r="D1069" s="1"/>
  <c r="F1069" s="1"/>
  <c r="F1000"/>
  <c r="F987"/>
  <c r="B944"/>
  <c r="B949" s="1"/>
  <c r="D880"/>
  <c r="F880" s="1"/>
  <c r="F881" s="1"/>
  <c r="B824"/>
  <c r="B832" s="1"/>
  <c r="D832" s="1"/>
  <c r="F832" s="1"/>
  <c r="F786"/>
  <c r="D778"/>
  <c r="F778" s="1"/>
  <c r="D762"/>
  <c r="F762" s="1"/>
  <c r="D673"/>
  <c r="F673" s="1"/>
  <c r="D657"/>
  <c r="D611"/>
  <c r="F611" s="1"/>
  <c r="F612" s="1"/>
  <c r="C521"/>
  <c r="C513"/>
  <c r="D501"/>
  <c r="F501" s="1"/>
  <c r="F339"/>
  <c r="D87"/>
  <c r="F87" s="1"/>
  <c r="F32"/>
  <c r="F842"/>
  <c r="F393"/>
  <c r="B406"/>
  <c r="C419" s="1"/>
  <c r="B404"/>
  <c r="C417" s="1"/>
  <c r="F1327"/>
  <c r="F989"/>
  <c r="C895"/>
  <c r="B825"/>
  <c r="B833" s="1"/>
  <c r="D833" s="1"/>
  <c r="F833" s="1"/>
  <c r="B823"/>
  <c r="B831" s="1"/>
  <c r="D831" s="1"/>
  <c r="F738"/>
  <c r="F573"/>
  <c r="F486"/>
  <c r="D419"/>
  <c r="C409"/>
  <c r="C403"/>
  <c r="D403" s="1"/>
  <c r="F403" s="1"/>
  <c r="C210"/>
  <c r="D210" s="1"/>
  <c r="F210" s="1"/>
  <c r="C208"/>
  <c r="D208" s="1"/>
  <c r="F208" s="1"/>
  <c r="C204"/>
  <c r="E220" s="1"/>
  <c r="F220" s="1"/>
  <c r="C193"/>
  <c r="C189"/>
  <c r="C205" s="1"/>
  <c r="E221" s="1"/>
  <c r="C235" s="1"/>
  <c r="D95"/>
  <c r="C103" s="1"/>
  <c r="C64"/>
  <c r="C69" s="1"/>
  <c r="D69" s="1"/>
  <c r="C39"/>
  <c r="D39" s="1"/>
  <c r="F39" s="1"/>
  <c r="D28"/>
  <c r="D299"/>
  <c r="F299" s="1"/>
  <c r="D721"/>
  <c r="F721" s="1"/>
  <c r="D301"/>
  <c r="F301" s="1"/>
  <c r="C523"/>
  <c r="E533" s="1"/>
  <c r="C541" s="1"/>
  <c r="E1081"/>
  <c r="C1088" s="1"/>
  <c r="D1095" s="1"/>
  <c r="E531"/>
  <c r="C539" s="1"/>
  <c r="D824"/>
  <c r="F824" s="1"/>
  <c r="C209"/>
  <c r="E225" s="1"/>
  <c r="C239" s="1"/>
  <c r="D204"/>
  <c r="F204" s="1"/>
  <c r="C111"/>
  <c r="D1005"/>
  <c r="F1005" s="1"/>
  <c r="D64"/>
  <c r="D65" s="1"/>
  <c r="E226"/>
  <c r="F226" s="1"/>
  <c r="D825"/>
  <c r="F825" s="1"/>
  <c r="C538"/>
  <c r="D365"/>
  <c r="F365" s="1"/>
  <c r="F126"/>
  <c r="B408"/>
  <c r="C421" s="1"/>
  <c r="C373"/>
  <c r="E388" s="1"/>
  <c r="D865"/>
  <c r="F865" s="1"/>
  <c r="F866" s="1"/>
  <c r="B300"/>
  <c r="D300" s="1"/>
  <c r="F300" s="1"/>
  <c r="B291"/>
  <c r="B306" s="1"/>
  <c r="D306" s="1"/>
  <c r="D416"/>
  <c r="F416" s="1"/>
  <c r="D422"/>
  <c r="F422" s="1"/>
  <c r="D295"/>
  <c r="F295" s="1"/>
  <c r="D406"/>
  <c r="F406" s="1"/>
  <c r="D462"/>
  <c r="F462" s="1"/>
  <c r="D463"/>
  <c r="F463" s="1"/>
  <c r="D461"/>
  <c r="F461" s="1"/>
  <c r="D1194"/>
  <c r="C108"/>
  <c r="C100"/>
  <c r="D373"/>
  <c r="F373" s="1"/>
  <c r="F785" l="1"/>
  <c r="C798"/>
  <c r="D769"/>
  <c r="F769" s="1"/>
  <c r="A785"/>
  <c r="A798"/>
  <c r="A811" s="1"/>
  <c r="F760"/>
  <c r="D797"/>
  <c r="F797" s="1"/>
  <c r="F811"/>
  <c r="F817"/>
  <c r="F819" s="1"/>
  <c r="A825"/>
  <c r="A833" s="1"/>
  <c r="A784"/>
  <c r="A797"/>
  <c r="A810" s="1"/>
  <c r="A824" s="1"/>
  <c r="A832" s="1"/>
  <c r="F715"/>
  <c r="F1177"/>
  <c r="F1178" s="1"/>
  <c r="D672"/>
  <c r="F672" s="1"/>
  <c r="B693"/>
  <c r="C706" s="1"/>
  <c r="F784"/>
  <c r="F787" s="1"/>
  <c r="D777"/>
  <c r="F777" s="1"/>
  <c r="D776"/>
  <c r="F776" s="1"/>
  <c r="D596"/>
  <c r="F596" s="1"/>
  <c r="F597" s="1"/>
  <c r="D688"/>
  <c r="F688" s="1"/>
  <c r="F689" s="1"/>
  <c r="C700"/>
  <c r="D1162"/>
  <c r="F1162" s="1"/>
  <c r="F1163" s="1"/>
  <c r="D768"/>
  <c r="F768" s="1"/>
  <c r="D767"/>
  <c r="F767" s="1"/>
  <c r="D761"/>
  <c r="D759"/>
  <c r="F759" s="1"/>
  <c r="D1264"/>
  <c r="F1264" s="1"/>
  <c r="F1265" s="1"/>
  <c r="D1254"/>
  <c r="F1254" s="1"/>
  <c r="F1255" s="1"/>
  <c r="F977"/>
  <c r="F755"/>
  <c r="F651"/>
  <c r="D291"/>
  <c r="F291" s="1"/>
  <c r="F496"/>
  <c r="D308"/>
  <c r="F308" s="1"/>
  <c r="F80"/>
  <c r="D42"/>
  <c r="F42" s="1"/>
  <c r="F31"/>
  <c r="F30"/>
  <c r="C1203"/>
  <c r="F1203" s="1"/>
  <c r="F1204" s="1"/>
  <c r="F1198"/>
  <c r="F1199" s="1"/>
  <c r="F658"/>
  <c r="F388"/>
  <c r="C401"/>
  <c r="D401" s="1"/>
  <c r="F401" s="1"/>
  <c r="D380"/>
  <c r="F380" s="1"/>
  <c r="E395"/>
  <c r="F395" s="1"/>
  <c r="C404"/>
  <c r="D417" s="1"/>
  <c r="F417" s="1"/>
  <c r="F391"/>
  <c r="C211"/>
  <c r="E227" s="1"/>
  <c r="D195"/>
  <c r="F195" s="1"/>
  <c r="D187"/>
  <c r="F187" s="1"/>
  <c r="C203"/>
  <c r="E219" s="1"/>
  <c r="C233" s="1"/>
  <c r="D247" s="1"/>
  <c r="C101"/>
  <c r="C109"/>
  <c r="F683"/>
  <c r="F657"/>
  <c r="D694"/>
  <c r="F694" s="1"/>
  <c r="F655"/>
  <c r="F656"/>
  <c r="D693"/>
  <c r="F693" s="1"/>
  <c r="F708"/>
  <c r="F706"/>
  <c r="A719"/>
  <c r="A727" s="1"/>
  <c r="F707"/>
  <c r="F705"/>
  <c r="F28"/>
  <c r="F1001"/>
  <c r="D100"/>
  <c r="F100" s="1"/>
  <c r="B108"/>
  <c r="D108" s="1"/>
  <c r="F108" s="1"/>
  <c r="D458"/>
  <c r="F458" s="1"/>
  <c r="E1082"/>
  <c r="C1089" s="1"/>
  <c r="D1096" s="1"/>
  <c r="D823"/>
  <c r="F823" s="1"/>
  <c r="B292"/>
  <c r="D358"/>
  <c r="F358" s="1"/>
  <c r="C240"/>
  <c r="D254" s="1"/>
  <c r="F254" s="1"/>
  <c r="E224"/>
  <c r="F224" s="1"/>
  <c r="D944"/>
  <c r="D945" s="1"/>
  <c r="C1076"/>
  <c r="E1083" s="1"/>
  <c r="C1090" s="1"/>
  <c r="D521"/>
  <c r="F521" s="1"/>
  <c r="D621"/>
  <c r="F621" s="1"/>
  <c r="F622" s="1"/>
  <c r="C37"/>
  <c r="D37" s="1"/>
  <c r="F37" s="1"/>
  <c r="C41"/>
  <c r="C191"/>
  <c r="D191" s="1"/>
  <c r="F191" s="1"/>
  <c r="C206"/>
  <c r="F59"/>
  <c r="F60" s="1"/>
  <c r="D194"/>
  <c r="F194" s="1"/>
  <c r="D409"/>
  <c r="F409" s="1"/>
  <c r="D1276"/>
  <c r="D55"/>
  <c r="D510"/>
  <c r="F510" s="1"/>
  <c r="B720"/>
  <c r="B826"/>
  <c r="D1061"/>
  <c r="F1061" s="1"/>
  <c r="D347"/>
  <c r="F347" s="1"/>
  <c r="D360"/>
  <c r="F360" s="1"/>
  <c r="F396"/>
  <c r="D348"/>
  <c r="F348" s="1"/>
  <c r="D378"/>
  <c r="F378" s="1"/>
  <c r="D456"/>
  <c r="F456" s="1"/>
  <c r="D464"/>
  <c r="F464" s="1"/>
  <c r="F92"/>
  <c r="D361"/>
  <c r="F361" s="1"/>
  <c r="B722"/>
  <c r="B730" s="1"/>
  <c r="D730" s="1"/>
  <c r="F730" s="1"/>
  <c r="D298"/>
  <c r="F298" s="1"/>
  <c r="D346"/>
  <c r="F346" s="1"/>
  <c r="D366"/>
  <c r="F366" s="1"/>
  <c r="D500"/>
  <c r="F500" s="1"/>
  <c r="F504" s="1"/>
  <c r="D502"/>
  <c r="F502" s="1"/>
  <c r="D86"/>
  <c r="F86" s="1"/>
  <c r="D314"/>
  <c r="F314" s="1"/>
  <c r="D1060"/>
  <c r="F1060" s="1"/>
  <c r="F1063" s="1"/>
  <c r="B455"/>
  <c r="B469" s="1"/>
  <c r="D469" s="1"/>
  <c r="D349"/>
  <c r="F349" s="1"/>
  <c r="D350"/>
  <c r="F350" s="1"/>
  <c r="D476"/>
  <c r="F476" s="1"/>
  <c r="C1299"/>
  <c r="F1299" s="1"/>
  <c r="F1300" s="1"/>
  <c r="F1304"/>
  <c r="F1305" s="1"/>
  <c r="F1011"/>
  <c r="A460"/>
  <c r="A474" s="1"/>
  <c r="A459"/>
  <c r="A473" s="1"/>
  <c r="A458"/>
  <c r="A472" s="1"/>
  <c r="F429"/>
  <c r="F427"/>
  <c r="D84"/>
  <c r="F84" s="1"/>
  <c r="B315"/>
  <c r="D315" s="1"/>
  <c r="F315" s="1"/>
  <c r="D622"/>
  <c r="C238"/>
  <c r="D252" s="1"/>
  <c r="F252" s="1"/>
  <c r="C408"/>
  <c r="D408" s="1"/>
  <c r="F408" s="1"/>
  <c r="F1017"/>
  <c r="A557"/>
  <c r="A565" s="1"/>
  <c r="A555"/>
  <c r="A563" s="1"/>
  <c r="C1112"/>
  <c r="A556"/>
  <c r="A564" s="1"/>
  <c r="A554"/>
  <c r="A562" s="1"/>
  <c r="D20"/>
  <c r="F20" s="1"/>
  <c r="D18"/>
  <c r="F18" s="1"/>
  <c r="F419"/>
  <c r="B405"/>
  <c r="C418" s="1"/>
  <c r="C377"/>
  <c r="D362"/>
  <c r="F362" s="1"/>
  <c r="F436"/>
  <c r="D450"/>
  <c r="F450" s="1"/>
  <c r="F435"/>
  <c r="D449"/>
  <c r="F449" s="1"/>
  <c r="F434"/>
  <c r="D448"/>
  <c r="F448" s="1"/>
  <c r="F433"/>
  <c r="D447"/>
  <c r="F447" s="1"/>
  <c r="F432"/>
  <c r="D446"/>
  <c r="F446" s="1"/>
  <c r="F431"/>
  <c r="D445"/>
  <c r="F445" s="1"/>
  <c r="F430"/>
  <c r="D444"/>
  <c r="F444" s="1"/>
  <c r="F451" s="1"/>
  <c r="A457"/>
  <c r="A471" s="1"/>
  <c r="A443"/>
  <c r="A455"/>
  <c r="A469" s="1"/>
  <c r="A441"/>
  <c r="A464"/>
  <c r="A478" s="1"/>
  <c r="A450"/>
  <c r="A463"/>
  <c r="A477" s="1"/>
  <c r="A449"/>
  <c r="A462"/>
  <c r="A476" s="1"/>
  <c r="A448"/>
  <c r="A461"/>
  <c r="A475" s="1"/>
  <c r="A447"/>
  <c r="D414"/>
  <c r="F414" s="1"/>
  <c r="D626"/>
  <c r="F626" s="1"/>
  <c r="F627" s="1"/>
  <c r="D311"/>
  <c r="F311" s="1"/>
  <c r="D316"/>
  <c r="F316" s="1"/>
  <c r="F271"/>
  <c r="A300"/>
  <c r="A315" s="1"/>
  <c r="F269"/>
  <c r="A298"/>
  <c r="A313" s="1"/>
  <c r="A296"/>
  <c r="A311" s="1"/>
  <c r="A294"/>
  <c r="A309" s="1"/>
  <c r="A292"/>
  <c r="A307" s="1"/>
  <c r="D310"/>
  <c r="F310" s="1"/>
  <c r="D313"/>
  <c r="F313" s="1"/>
  <c r="D312"/>
  <c r="F312" s="1"/>
  <c r="B209"/>
  <c r="D193"/>
  <c r="F193" s="1"/>
  <c r="F813"/>
  <c r="B890"/>
  <c r="D860"/>
  <c r="F860" s="1"/>
  <c r="F861" s="1"/>
  <c r="D176"/>
  <c r="F176" s="1"/>
  <c r="D40"/>
  <c r="F40" s="1"/>
  <c r="C522"/>
  <c r="D512"/>
  <c r="F512" s="1"/>
  <c r="B102"/>
  <c r="B110"/>
  <c r="B540"/>
  <c r="C102"/>
  <c r="C110"/>
  <c r="F94"/>
  <c r="F93"/>
  <c r="B109"/>
  <c r="D109" s="1"/>
  <c r="F109" s="1"/>
  <c r="B101"/>
  <c r="F13"/>
  <c r="F779"/>
  <c r="F1119"/>
  <c r="F437"/>
  <c r="F270"/>
  <c r="D285"/>
  <c r="F285" s="1"/>
  <c r="D282"/>
  <c r="F283"/>
  <c r="D280"/>
  <c r="F279"/>
  <c r="D276"/>
  <c r="F276" s="1"/>
  <c r="D949"/>
  <c r="F949" s="1"/>
  <c r="F950" s="1"/>
  <c r="F803"/>
  <c r="D171"/>
  <c r="F171" s="1"/>
  <c r="D22"/>
  <c r="F22" s="1"/>
  <c r="C1012"/>
  <c r="D1006"/>
  <c r="F1006" s="1"/>
  <c r="F1007" s="1"/>
  <c r="B523"/>
  <c r="D533" s="1"/>
  <c r="D513"/>
  <c r="F513" s="1"/>
  <c r="B379"/>
  <c r="D394" s="1"/>
  <c r="D364"/>
  <c r="F364" s="1"/>
  <c r="C374"/>
  <c r="D359"/>
  <c r="F359" s="1"/>
  <c r="D219"/>
  <c r="D203"/>
  <c r="F203" s="1"/>
  <c r="B242"/>
  <c r="C256" s="1"/>
  <c r="F95"/>
  <c r="F96" s="1"/>
  <c r="B103"/>
  <c r="D103" s="1"/>
  <c r="B111"/>
  <c r="D111" s="1"/>
  <c r="F111" s="1"/>
  <c r="F1276"/>
  <c r="D379"/>
  <c r="F379" s="1"/>
  <c r="E394"/>
  <c r="C407" s="1"/>
  <c r="A1280"/>
  <c r="A1287" s="1"/>
  <c r="A1294"/>
  <c r="A1299" s="1"/>
  <c r="A1304" s="1"/>
  <c r="D1067"/>
  <c r="F1067" s="1"/>
  <c r="F1070" s="1"/>
  <c r="B1074"/>
  <c r="D530"/>
  <c r="D520"/>
  <c r="F520" s="1"/>
  <c r="B402"/>
  <c r="C415" s="1"/>
  <c r="D196"/>
  <c r="F196" s="1"/>
  <c r="C212"/>
  <c r="B205"/>
  <c r="D189"/>
  <c r="F189" s="1"/>
  <c r="D727"/>
  <c r="F727" s="1"/>
  <c r="F268"/>
  <c r="F286"/>
  <c r="F266"/>
  <c r="F284"/>
  <c r="F264"/>
  <c r="F282"/>
  <c r="F262"/>
  <c r="F272" s="1"/>
  <c r="F280"/>
  <c r="D41"/>
  <c r="F41" s="1"/>
  <c r="D729"/>
  <c r="F667"/>
  <c r="F1269"/>
  <c r="F1270" s="1"/>
  <c r="D870"/>
  <c r="F870" s="1"/>
  <c r="F871" s="1"/>
  <c r="A301"/>
  <c r="A316" s="1"/>
  <c r="A286"/>
  <c r="A299"/>
  <c r="A314" s="1"/>
  <c r="A284"/>
  <c r="A297"/>
  <c r="A312" s="1"/>
  <c r="A282"/>
  <c r="A295"/>
  <c r="A310" s="1"/>
  <c r="A280"/>
  <c r="A291"/>
  <c r="A306" s="1"/>
  <c r="A276"/>
  <c r="D1007"/>
  <c r="F793"/>
  <c r="F675"/>
  <c r="F771"/>
  <c r="F995"/>
  <c r="D174"/>
  <c r="F174" s="1"/>
  <c r="D172"/>
  <c r="F172" s="1"/>
  <c r="F306"/>
  <c r="D249"/>
  <c r="D1097"/>
  <c r="F69"/>
  <c r="F70" s="1"/>
  <c r="D70"/>
  <c r="F831"/>
  <c r="D404"/>
  <c r="F404" s="1"/>
  <c r="F469"/>
  <c r="F479" s="1"/>
  <c r="F1102"/>
  <c r="F1106" s="1"/>
  <c r="D1106"/>
  <c r="D1076"/>
  <c r="F1076" s="1"/>
  <c r="D1083"/>
  <c r="A1314"/>
  <c r="A1309"/>
  <c r="D539"/>
  <c r="F539" s="1"/>
  <c r="D627"/>
  <c r="F729"/>
  <c r="B1089"/>
  <c r="F659"/>
  <c r="F983"/>
  <c r="F514"/>
  <c r="F1350"/>
  <c r="F1351" s="1"/>
  <c r="C548"/>
  <c r="C547"/>
  <c r="D253"/>
  <c r="D240"/>
  <c r="F240" s="1"/>
  <c r="F64"/>
  <c r="F65" s="1"/>
  <c r="C234"/>
  <c r="F531"/>
  <c r="C38"/>
  <c r="D38" s="1"/>
  <c r="D296"/>
  <c r="C1110"/>
  <c r="C130"/>
  <c r="D23" l="1"/>
  <c r="F352"/>
  <c r="F353" s="1"/>
  <c r="F761"/>
  <c r="F763" s="1"/>
  <c r="D798"/>
  <c r="F798" s="1"/>
  <c r="D238"/>
  <c r="F238" s="1"/>
  <c r="D479"/>
  <c r="D523"/>
  <c r="F523" s="1"/>
  <c r="D88"/>
  <c r="D211"/>
  <c r="F211" s="1"/>
  <c r="F367"/>
  <c r="D950"/>
  <c r="D421"/>
  <c r="F421" s="1"/>
  <c r="F944"/>
  <c r="F945" s="1"/>
  <c r="F88"/>
  <c r="F33"/>
  <c r="F799"/>
  <c r="F709"/>
  <c r="D455"/>
  <c r="F455" s="1"/>
  <c r="F465" s="1"/>
  <c r="F700"/>
  <c r="F701" s="1"/>
  <c r="F181"/>
  <c r="F23"/>
  <c r="D722"/>
  <c r="F722" s="1"/>
  <c r="F197"/>
  <c r="B728"/>
  <c r="D728" s="1"/>
  <c r="D720"/>
  <c r="D292"/>
  <c r="F292" s="1"/>
  <c r="B307"/>
  <c r="D307" s="1"/>
  <c r="A720"/>
  <c r="A728" s="1"/>
  <c r="A722"/>
  <c r="A730" s="1"/>
  <c r="A721"/>
  <c r="A729" s="1"/>
  <c r="B834"/>
  <c r="D834" s="1"/>
  <c r="D826"/>
  <c r="D206"/>
  <c r="F206" s="1"/>
  <c r="E222"/>
  <c r="C207"/>
  <c r="D465"/>
  <c r="F1082"/>
  <c r="F805"/>
  <c r="D101"/>
  <c r="F101" s="1"/>
  <c r="F695"/>
  <c r="C1120"/>
  <c r="F1120" s="1"/>
  <c r="F1112"/>
  <c r="E392"/>
  <c r="D377"/>
  <c r="F377" s="1"/>
  <c r="F354"/>
  <c r="D890"/>
  <c r="B895"/>
  <c r="D895" s="1"/>
  <c r="D225"/>
  <c r="D209"/>
  <c r="F209" s="1"/>
  <c r="D110"/>
  <c r="D522"/>
  <c r="F522" s="1"/>
  <c r="F524" s="1"/>
  <c r="F525" s="1"/>
  <c r="E532"/>
  <c r="D102"/>
  <c r="F102" s="1"/>
  <c r="F287"/>
  <c r="F103"/>
  <c r="F104" s="1"/>
  <c r="D212"/>
  <c r="F212" s="1"/>
  <c r="E228"/>
  <c r="D1074"/>
  <c r="F1074" s="1"/>
  <c r="F1077" s="1"/>
  <c r="D1081"/>
  <c r="D420"/>
  <c r="C241"/>
  <c r="F227"/>
  <c r="B233"/>
  <c r="F219"/>
  <c r="E389"/>
  <c r="D374"/>
  <c r="F374" s="1"/>
  <c r="F382" s="1"/>
  <c r="B407"/>
  <c r="C420" s="1"/>
  <c r="F394"/>
  <c r="B541"/>
  <c r="F533"/>
  <c r="F1012"/>
  <c r="F1013" s="1"/>
  <c r="C1018"/>
  <c r="F1018" s="1"/>
  <c r="F1019" s="1"/>
  <c r="D221"/>
  <c r="D205"/>
  <c r="F205" s="1"/>
  <c r="B538"/>
  <c r="F530"/>
  <c r="D130"/>
  <c r="F130" s="1"/>
  <c r="F131" s="1"/>
  <c r="E135"/>
  <c r="D302"/>
  <c r="F296"/>
  <c r="D207"/>
  <c r="F207" s="1"/>
  <c r="E223"/>
  <c r="D248"/>
  <c r="F248" s="1"/>
  <c r="D234"/>
  <c r="F234" s="1"/>
  <c r="F548"/>
  <c r="B556"/>
  <c r="F368"/>
  <c r="F369"/>
  <c r="C1096"/>
  <c r="F1096" s="1"/>
  <c r="D1089"/>
  <c r="F1089" s="1"/>
  <c r="F199"/>
  <c r="F198"/>
  <c r="C1118"/>
  <c r="F1118" s="1"/>
  <c r="F1122" s="1"/>
  <c r="F1110"/>
  <c r="F1114" s="1"/>
  <c r="F38"/>
  <c r="F43" s="1"/>
  <c r="D43"/>
  <c r="B555"/>
  <c r="F547"/>
  <c r="F516"/>
  <c r="F515"/>
  <c r="F526"/>
  <c r="F506"/>
  <c r="F505"/>
  <c r="F182"/>
  <c r="F183"/>
  <c r="B1090"/>
  <c r="F1083"/>
  <c r="F834" l="1"/>
  <c r="F835" s="1"/>
  <c r="D835"/>
  <c r="F728"/>
  <c r="F731" s="1"/>
  <c r="D731"/>
  <c r="C236"/>
  <c r="F222"/>
  <c r="F826"/>
  <c r="F827" s="1"/>
  <c r="D827"/>
  <c r="F307"/>
  <c r="F317" s="1"/>
  <c r="D317"/>
  <c r="F720"/>
  <c r="F723" s="1"/>
  <c r="D723"/>
  <c r="F302"/>
  <c r="C405"/>
  <c r="F392"/>
  <c r="B239"/>
  <c r="F225"/>
  <c r="F890"/>
  <c r="F891" s="1"/>
  <c r="D891"/>
  <c r="F213"/>
  <c r="D104"/>
  <c r="F110"/>
  <c r="F112" s="1"/>
  <c r="D112"/>
  <c r="D896"/>
  <c r="F895"/>
  <c r="F896" s="1"/>
  <c r="C540"/>
  <c r="F532"/>
  <c r="F534" s="1"/>
  <c r="C546"/>
  <c r="D538"/>
  <c r="F538" s="1"/>
  <c r="F221"/>
  <c r="B235"/>
  <c r="C549"/>
  <c r="D541"/>
  <c r="F541" s="1"/>
  <c r="C402"/>
  <c r="F389"/>
  <c r="C247"/>
  <c r="F247" s="1"/>
  <c r="D233"/>
  <c r="F233" s="1"/>
  <c r="D241"/>
  <c r="F241" s="1"/>
  <c r="D255"/>
  <c r="F255" s="1"/>
  <c r="F420"/>
  <c r="F384"/>
  <c r="F383"/>
  <c r="F1081"/>
  <c r="F1084" s="1"/>
  <c r="B1088"/>
  <c r="C242"/>
  <c r="F228"/>
  <c r="D407"/>
  <c r="F407" s="1"/>
  <c r="B564"/>
  <c r="D564" s="1"/>
  <c r="F564" s="1"/>
  <c r="D556"/>
  <c r="F556" s="1"/>
  <c r="F223"/>
  <c r="C237"/>
  <c r="F135"/>
  <c r="F136" s="1"/>
  <c r="D140"/>
  <c r="C1097"/>
  <c r="F1097" s="1"/>
  <c r="D1090"/>
  <c r="F1090" s="1"/>
  <c r="D555"/>
  <c r="F555" s="1"/>
  <c r="B563"/>
  <c r="D563" s="1"/>
  <c r="F563" s="1"/>
  <c r="F215"/>
  <c r="F214"/>
  <c r="D250" l="1"/>
  <c r="F250" s="1"/>
  <c r="D236"/>
  <c r="F236" s="1"/>
  <c r="F229"/>
  <c r="F397"/>
  <c r="D405"/>
  <c r="F405" s="1"/>
  <c r="D418"/>
  <c r="F418" s="1"/>
  <c r="C253"/>
  <c r="F253" s="1"/>
  <c r="D239"/>
  <c r="F239" s="1"/>
  <c r="D540"/>
  <c r="F540" s="1"/>
  <c r="F542" s="1"/>
  <c r="D256"/>
  <c r="F256" s="1"/>
  <c r="D242"/>
  <c r="F242" s="1"/>
  <c r="D415"/>
  <c r="F415" s="1"/>
  <c r="D402"/>
  <c r="F402" s="1"/>
  <c r="F410" s="1"/>
  <c r="F549"/>
  <c r="B557"/>
  <c r="C249"/>
  <c r="F249" s="1"/>
  <c r="D235"/>
  <c r="F235" s="1"/>
  <c r="B554"/>
  <c r="F546"/>
  <c r="C1095"/>
  <c r="F1095" s="1"/>
  <c r="F1098" s="1"/>
  <c r="D1088"/>
  <c r="F1088" s="1"/>
  <c r="F1091" s="1"/>
  <c r="F140"/>
  <c r="F141" s="1"/>
  <c r="C145"/>
  <c r="D237"/>
  <c r="F237" s="1"/>
  <c r="D251"/>
  <c r="F251" s="1"/>
  <c r="F243" l="1"/>
  <c r="F257"/>
  <c r="F423"/>
  <c r="F550"/>
  <c r="B562"/>
  <c r="D562" s="1"/>
  <c r="D554"/>
  <c r="B565"/>
  <c r="D565" s="1"/>
  <c r="F565" s="1"/>
  <c r="D557"/>
  <c r="F557" s="1"/>
  <c r="C150"/>
  <c r="D150" s="1"/>
  <c r="D145"/>
  <c r="D566" l="1"/>
  <c r="F562"/>
  <c r="F566" s="1"/>
  <c r="F554"/>
  <c r="F558" s="1"/>
  <c r="D558"/>
  <c r="F150"/>
  <c r="F151" s="1"/>
  <c r="D151"/>
  <c r="F145"/>
  <c r="F146" s="1"/>
  <c r="D146"/>
</calcChain>
</file>

<file path=xl/sharedStrings.xml><?xml version="1.0" encoding="utf-8"?>
<sst xmlns="http://schemas.openxmlformats.org/spreadsheetml/2006/main" count="1377" uniqueCount="137">
  <si>
    <t>Área 
(m²)</t>
  </si>
  <si>
    <t>Espessura da Camada
 (m)</t>
  </si>
  <si>
    <t>Volume da Camada
 (m³)</t>
  </si>
  <si>
    <t>Extensão 
(m)</t>
  </si>
  <si>
    <t>Largura Média
(m)</t>
  </si>
  <si>
    <t>Revestimento c/ CBUQ Faixa "C"</t>
  </si>
  <si>
    <t>TOTAL</t>
  </si>
  <si>
    <t>Número de Camadas</t>
  </si>
  <si>
    <t>Arrancamento de Meio-Fio de Concreto</t>
  </si>
  <si>
    <t>Total</t>
  </si>
  <si>
    <t>Extensão Total
(m)</t>
  </si>
  <si>
    <t>Total Meio Fio Normal</t>
  </si>
  <si>
    <t>Total Meio Fio c/ Utilização de Agregado Reciclado</t>
  </si>
  <si>
    <t>Localização</t>
  </si>
  <si>
    <t>Transporte c/ empolamento (50%) - m³</t>
  </si>
  <si>
    <t>Revestimento c/ CBUQ Faixa "A"</t>
  </si>
  <si>
    <t>Localizção</t>
  </si>
  <si>
    <t>Fresagem do Pavimento</t>
  </si>
  <si>
    <t>Regularização e Reperfilamento  - Considerado 20% da área de fresa</t>
  </si>
  <si>
    <t>Pintura de Ligação</t>
  </si>
  <si>
    <t>Regularização do Subleito</t>
  </si>
  <si>
    <t>Pavimento Novo - Marginal Direita</t>
  </si>
  <si>
    <t>Substituição de material inservível com areia (Areia para filtro e proteção)</t>
  </si>
  <si>
    <t>Execução de reforço com moledo compactado</t>
  </si>
  <si>
    <t>Execução de sub-base de brita 4-A compactada</t>
  </si>
  <si>
    <t>Base de Concreto compactado a rolo</t>
  </si>
  <si>
    <t>Imprimação - CM-30</t>
  </si>
  <si>
    <t>Pintura de Cura - RR-2C</t>
  </si>
  <si>
    <t>Pintura de Ligação - RR-2C</t>
  </si>
  <si>
    <t>Execução de Meio-Fio de Concreto Extrudado com Sarjeta</t>
  </si>
  <si>
    <t>Pavimento Novo - Marginal Esquerda</t>
  </si>
  <si>
    <t>Marginal Direita - Estaca 736+14,87 A 772+12,10</t>
  </si>
  <si>
    <t>Marginal Esquerda - Estaca 736+14,87 A 772+12,10</t>
  </si>
  <si>
    <t>Pavimento Novo - Via Local Direita</t>
  </si>
  <si>
    <t>Execução de Meio-Fio de Concreto Extrudado sem Sarjeta</t>
  </si>
  <si>
    <t>Pavimento Novo - Via Local Esquerda</t>
  </si>
  <si>
    <t>Pavimento Rígido - Canaleta Exclusiva</t>
  </si>
  <si>
    <t>Placa de Concreto</t>
  </si>
  <si>
    <t>Estaca 754+9,80 A 749+14,20</t>
  </si>
  <si>
    <t>Cúra Química</t>
  </si>
  <si>
    <t>Cúra Úmida</t>
  </si>
  <si>
    <t>Via Local Esquerda - Estaca 736+17,80 A 772+17,80</t>
  </si>
  <si>
    <t>Via Local Direita - Estaca 735+14,00 A 771+14,00</t>
  </si>
  <si>
    <t>Canaleta Exclusiva - Estaca 731+0,00 A 767+0,00</t>
  </si>
  <si>
    <t>Juntas Longitudinais</t>
  </si>
  <si>
    <t>Juntas Transversais</t>
  </si>
  <si>
    <t>Juntas de Escontro com o meio-fio</t>
  </si>
  <si>
    <t>Transição</t>
  </si>
  <si>
    <t>Arrancamento de Sarjeta de Concreto</t>
  </si>
  <si>
    <t>Arrancamento de Capa Asfáltica</t>
  </si>
  <si>
    <t>Área</t>
  </si>
  <si>
    <t>Espessura Média (m)</t>
  </si>
  <si>
    <t>Volume
(m³)</t>
  </si>
  <si>
    <t>Eixo BR-476</t>
  </si>
  <si>
    <t>Remoção de Camada Granular</t>
  </si>
  <si>
    <t>Eixo BR-476 (acostamentos, vias laterias e acessos)</t>
  </si>
  <si>
    <t>Remendos Profundos - Marginal Esquerda</t>
  </si>
  <si>
    <t>Estaca 640+0,00 A 661+10,00</t>
  </si>
  <si>
    <t>Estaca 664+16,00 A 673+00,00</t>
  </si>
  <si>
    <t>Rua José Rissato</t>
  </si>
  <si>
    <t>Rua Guilherme Born</t>
  </si>
  <si>
    <t>Rua Urbano Lopes</t>
  </si>
  <si>
    <t>Rua Roberto Cichon</t>
  </si>
  <si>
    <t>Rua Agamenon Magalhães</t>
  </si>
  <si>
    <t>Estaca 685+18,00 A 686+13,00</t>
  </si>
  <si>
    <t>Lote 1</t>
  </si>
  <si>
    <t>Marginal Direita - Estaca 645+12,44 A 652+17,00</t>
  </si>
  <si>
    <t>Marginal Direita - Estaca 658+13,00 A 667+09,20</t>
  </si>
  <si>
    <t>Marginal Direita - Estaca 670+14,85 A 680+18,00</t>
  </si>
  <si>
    <t>Marginal Direita - Estaca 727+07,00 A 740+12,10</t>
  </si>
  <si>
    <t>RESTAURAÇÃO DE PAVIMENTO - SOLUÇÃO 1 - Marginal Direita</t>
  </si>
  <si>
    <t>RESTAURAÇÃO DE PAVIMENTO - SOLUÇÃO 2 - Marginal Direita</t>
  </si>
  <si>
    <t>RESTAURAÇÃO DE PAVIMENTO - SOLUÇÃO 2 - Marginal Esquerda</t>
  </si>
  <si>
    <t>Marginal Esquerda - Estaca 645+11,19 A 659+01,00</t>
  </si>
  <si>
    <t>Marginal Direita - Estaca 648+00,00 A 655+00,00</t>
  </si>
  <si>
    <t>Marginal Direita - Estaca 655+00,00 A 667+09,20</t>
  </si>
  <si>
    <t>Marginal Direita - Estaca 670+14,85 A 682+09,15</t>
  </si>
  <si>
    <t>Estaca 661+10,00 A 664+16,00</t>
  </si>
  <si>
    <t>Estaca 673+00,00 A 735+00,00</t>
  </si>
  <si>
    <t>Marginal Direita - Estaca 683+09,70 A 691+06,30</t>
  </si>
  <si>
    <t>Marginal Direita - Estaca 691+06,30 A 693+02,30</t>
  </si>
  <si>
    <t>Marginal Direita - Estaca 693+02,30 A 700+06,85</t>
  </si>
  <si>
    <t>Marginal Direita - Estaca 700+06,85 A 702+02,85</t>
  </si>
  <si>
    <t>Marginal Direita - Estaca 702+02,85 A 727+07,11</t>
  </si>
  <si>
    <t>Marginal Direita - Estaca 727+07,11 A 740+12,11</t>
  </si>
  <si>
    <t>Marginal Direita - Estaca 667+09,20 A 670+14,85 (Sobre OAE)</t>
  </si>
  <si>
    <t>LOTE 1 - ESTAÇÃO JARDIM BOTÂNICO</t>
  </si>
  <si>
    <t>Ramo A</t>
  </si>
  <si>
    <t>Marginal Direita - Estaca 685+06,00 A 691+06,30</t>
  </si>
  <si>
    <t>Marginal Direita - Estaca 702+02,85 A 727+07,00</t>
  </si>
  <si>
    <t>Marginal Esquerda - Estaca 645+11,19 A 666+17,61</t>
  </si>
  <si>
    <t>Marginal Esquerda - Estaca 666+17,61 A 672+02,61 (Sobre OAE)</t>
  </si>
  <si>
    <t>Marginal Esquerda - Estaca 672+02,61 A 674+05,48</t>
  </si>
  <si>
    <t>Marginal Esquerda - Estaca 674+05,48 A 690+13,66</t>
  </si>
  <si>
    <t>Marginal Esquerda - Estaca 690+13,66 A 692+09,66</t>
  </si>
  <si>
    <t>Marginal Esquerda - Estaca 692+09,66 A 699+14,19</t>
  </si>
  <si>
    <t>Marginal Esquerda - Estaca 699+14,19 A 701+10,19</t>
  </si>
  <si>
    <t>Marginal Esquerda - Estaca 701+10,19 A 732+16,65</t>
  </si>
  <si>
    <t>Marginal Esquerda - Estaca 732+16,65 A 740+14,92</t>
  </si>
  <si>
    <t xml:space="preserve">Ramo D </t>
  </si>
  <si>
    <t>Ramo C</t>
  </si>
  <si>
    <t>Pavimento Novo - Rua Gov. Agamenon Magalhães</t>
  </si>
  <si>
    <t>Rua Gov. Agamenon Magalhaes</t>
  </si>
  <si>
    <t>Pavimento Novo - Rua Roberto Cichon</t>
  </si>
  <si>
    <t>Pavimento Novo - Rua Urbano Lopes</t>
  </si>
  <si>
    <t>Pavimento Novo - Rua Guilherme Born</t>
  </si>
  <si>
    <t>Via Local Direita - Estaca 681+10,00 A 691+00,00</t>
  </si>
  <si>
    <t>Via Local Esquerda - Estaca 678+14,00 A 740+17,70</t>
  </si>
  <si>
    <t>Estaca 0+00,00 A 13+18,95</t>
  </si>
  <si>
    <t>Estaca 0+5,23 A 8+04,74</t>
  </si>
  <si>
    <t>Estaca 00+05,00 A 02+13,00</t>
  </si>
  <si>
    <t>Estaca 02+13,00 A 11+16,00</t>
  </si>
  <si>
    <t>Estaca 14+03,00 A 17+18,50</t>
  </si>
  <si>
    <t>Estaca 17+18,50 A 48+00,00</t>
  </si>
  <si>
    <t>Estaca 00+14,38 A 02+16,10</t>
  </si>
  <si>
    <t>Estaca 02+16,10 A 12+18,40</t>
  </si>
  <si>
    <t>Estaca 15+15,00 A 24+01,00</t>
  </si>
  <si>
    <t>Estaca 24+01,00 A 65+10,00</t>
  </si>
  <si>
    <t>Espessura da Camada</t>
  </si>
  <si>
    <t>Marginal Esquerda - Estaca 674+06,00 A 690+13,66</t>
  </si>
  <si>
    <t>Estaca 2+11,00 A 24+8,00</t>
  </si>
  <si>
    <t>Estaca 2+10,00 A 18+16,00</t>
  </si>
  <si>
    <t>Estaca 673+0,00 A 735+00,00</t>
  </si>
  <si>
    <t>Cura Química</t>
  </si>
  <si>
    <t>Estaca 1+5,00 A 11+9,00</t>
  </si>
  <si>
    <t>Estaca 11+9,00 A 14+12,00</t>
  </si>
  <si>
    <t>Juntas de Encontro com o meio-fio</t>
  </si>
  <si>
    <t>Material Comum (70%)</t>
  </si>
  <si>
    <t>Material Reciclado (30%)</t>
  </si>
  <si>
    <t>Material Comum (90%)</t>
  </si>
  <si>
    <t>Material Reciclado (10%)</t>
  </si>
  <si>
    <t>Via Local Direita - Estaca 692+05,50 A 735+15,10</t>
  </si>
  <si>
    <t>Miro-Revestimento a Frio com Polímeros 15mm</t>
  </si>
  <si>
    <t>Base de Brita Graduada Simples</t>
  </si>
  <si>
    <t>Pavimento Rígido - Rua José Rissato</t>
  </si>
  <si>
    <t>Pavimento Rígido - Trincheira Agamenon Magalhães</t>
  </si>
  <si>
    <t>Pavimento Rígido - Trincheira Roberto Cichon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</si>
</sst>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4" fontId="0" fillId="0" borderId="1" xfId="0" applyNumberForma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1" fillId="0" borderId="1" xfId="1" applyNumberFormat="1" applyBorder="1" applyAlignment="1">
      <alignment vertical="center"/>
    </xf>
    <xf numFmtId="4" fontId="2" fillId="0" borderId="1" xfId="1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2" fillId="0" borderId="4" xfId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" fillId="0" borderId="2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0" fillId="0" borderId="0" xfId="0" applyNumberFormat="1" applyAlignment="1">
      <alignment vertical="center"/>
    </xf>
  </cellXfs>
  <cellStyles count="3">
    <cellStyle name="Normal" xfId="0" builtinId="0"/>
    <cellStyle name="Normal 2" xfId="1"/>
    <cellStyle name="Separador de milhares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  <pageSetUpPr fitToPage="1"/>
  </sheetPr>
  <dimension ref="A1:O1351"/>
  <sheetViews>
    <sheetView tabSelected="1" view="pageBreakPreview" zoomScaleSheetLayoutView="100" workbookViewId="0">
      <selection activeCell="M1231" sqref="M1231"/>
    </sheetView>
  </sheetViews>
  <sheetFormatPr defaultRowHeight="12.75"/>
  <cols>
    <col min="1" max="1" width="59.28515625" bestFit="1" customWidth="1"/>
    <col min="2" max="6" width="15.7109375" customWidth="1"/>
    <col min="7" max="7" width="9.5703125" customWidth="1"/>
  </cols>
  <sheetData>
    <row r="1" spans="1:6" ht="20.100000000000001" customHeight="1">
      <c r="A1" s="76" t="s">
        <v>86</v>
      </c>
      <c r="B1" s="77"/>
      <c r="C1" s="77"/>
      <c r="D1" s="77"/>
      <c r="E1" s="77"/>
      <c r="F1" s="78"/>
    </row>
    <row r="2" spans="1:6" ht="7.5" customHeight="1"/>
    <row r="3" spans="1:6" s="2" customFormat="1" ht="17.100000000000001" customHeight="1">
      <c r="A3" s="69" t="s">
        <v>70</v>
      </c>
      <c r="B3" s="69"/>
      <c r="C3" s="69"/>
      <c r="D3" s="69"/>
      <c r="E3" s="69"/>
      <c r="F3" s="70"/>
    </row>
    <row r="4" spans="1:6" ht="7.5" customHeight="1"/>
    <row r="5" spans="1:6" s="2" customFormat="1" ht="17.100000000000001" customHeight="1">
      <c r="A5" s="53" t="s">
        <v>17</v>
      </c>
      <c r="B5" s="54"/>
      <c r="C5" s="54"/>
      <c r="D5" s="54"/>
      <c r="E5" s="54"/>
      <c r="F5" s="55"/>
    </row>
    <row r="6" spans="1:6" s="2" customFormat="1" ht="37.5" customHeight="1">
      <c r="A6" s="15" t="s">
        <v>16</v>
      </c>
      <c r="B6" s="6" t="s">
        <v>3</v>
      </c>
      <c r="C6" s="6" t="s">
        <v>4</v>
      </c>
      <c r="D6" s="6" t="s">
        <v>0</v>
      </c>
      <c r="E6" s="6" t="s">
        <v>1</v>
      </c>
      <c r="F6" s="6" t="s">
        <v>2</v>
      </c>
    </row>
    <row r="7" spans="1:6" s="2" customFormat="1" ht="15" customHeight="1">
      <c r="A7" s="5" t="s">
        <v>66</v>
      </c>
      <c r="B7" s="1">
        <v>144.56</v>
      </c>
      <c r="C7" s="1">
        <v>7.75</v>
      </c>
      <c r="D7" s="3">
        <f t="shared" ref="D7:D12" si="0">C7*B7</f>
        <v>1120.3399999999999</v>
      </c>
      <c r="E7" s="1">
        <v>0.05</v>
      </c>
      <c r="F7" s="1">
        <f t="shared" ref="F7:F12" si="1">E7*D7</f>
        <v>56.016999999999996</v>
      </c>
    </row>
    <row r="8" spans="1:6" s="2" customFormat="1" ht="15" customHeight="1">
      <c r="A8" s="5" t="s">
        <v>67</v>
      </c>
      <c r="B8" s="1">
        <v>176.2</v>
      </c>
      <c r="C8" s="1">
        <v>6.85</v>
      </c>
      <c r="D8" s="3">
        <f t="shared" si="0"/>
        <v>1206.9699999999998</v>
      </c>
      <c r="E8" s="1">
        <v>0.05</v>
      </c>
      <c r="F8" s="1">
        <f t="shared" si="1"/>
        <v>60.348499999999994</v>
      </c>
    </row>
    <row r="9" spans="1:6" s="2" customFormat="1" ht="15" customHeight="1">
      <c r="A9" s="5" t="s">
        <v>68</v>
      </c>
      <c r="B9" s="1">
        <v>203.15</v>
      </c>
      <c r="C9" s="1">
        <v>3.8</v>
      </c>
      <c r="D9" s="3">
        <f t="shared" si="0"/>
        <v>771.97</v>
      </c>
      <c r="E9" s="1">
        <v>0.05</v>
      </c>
      <c r="F9" s="1">
        <f t="shared" si="1"/>
        <v>38.598500000000001</v>
      </c>
    </row>
    <row r="10" spans="1:6" s="2" customFormat="1" ht="15" customHeight="1">
      <c r="A10" s="5" t="s">
        <v>88</v>
      </c>
      <c r="B10" s="1">
        <v>120.3</v>
      </c>
      <c r="C10" s="1">
        <v>5.5</v>
      </c>
      <c r="D10" s="3">
        <f t="shared" si="0"/>
        <v>661.65</v>
      </c>
      <c r="E10" s="1">
        <v>0.05</v>
      </c>
      <c r="F10" s="1">
        <f t="shared" si="1"/>
        <v>33.082500000000003</v>
      </c>
    </row>
    <row r="11" spans="1:6" s="2" customFormat="1" ht="15" customHeight="1">
      <c r="A11" s="5" t="s">
        <v>81</v>
      </c>
      <c r="B11" s="1">
        <v>144.55000000000001</v>
      </c>
      <c r="C11" s="1">
        <v>7.15</v>
      </c>
      <c r="D11" s="3">
        <f t="shared" si="0"/>
        <v>1033.5325</v>
      </c>
      <c r="E11" s="1">
        <v>0.05</v>
      </c>
      <c r="F11" s="1">
        <f t="shared" si="1"/>
        <v>51.676625000000001</v>
      </c>
    </row>
    <row r="12" spans="1:6" s="2" customFormat="1" ht="15" customHeight="1">
      <c r="A12" s="5" t="s">
        <v>69</v>
      </c>
      <c r="B12" s="1">
        <v>265.10000000000002</v>
      </c>
      <c r="C12" s="11">
        <v>2.5499999999999998</v>
      </c>
      <c r="D12" s="3">
        <f t="shared" si="0"/>
        <v>676.005</v>
      </c>
      <c r="E12" s="1">
        <v>0.05</v>
      </c>
      <c r="F12" s="1">
        <f t="shared" si="1"/>
        <v>33.800249999999998</v>
      </c>
    </row>
    <row r="13" spans="1:6" s="2" customFormat="1" ht="15" customHeight="1">
      <c r="A13" s="71" t="s">
        <v>6</v>
      </c>
      <c r="B13" s="72"/>
      <c r="C13" s="73"/>
      <c r="D13" s="4">
        <f>SUM(D7)</f>
        <v>1120.3399999999999</v>
      </c>
      <c r="E13" s="1"/>
      <c r="F13" s="4">
        <f>SUM(F7:F12)</f>
        <v>273.52337499999999</v>
      </c>
    </row>
    <row r="14" spans="1:6" ht="7.5" customHeight="1"/>
    <row r="15" spans="1:6" s="2" customFormat="1" ht="17.100000000000001" customHeight="1">
      <c r="A15" s="53" t="s">
        <v>18</v>
      </c>
      <c r="B15" s="54"/>
      <c r="C15" s="54"/>
      <c r="D15" s="54"/>
      <c r="E15" s="54"/>
      <c r="F15" s="55"/>
    </row>
    <row r="16" spans="1:6" s="2" customFormat="1" ht="37.5" customHeight="1">
      <c r="A16" s="16" t="s">
        <v>16</v>
      </c>
      <c r="B16" s="6" t="s">
        <v>3</v>
      </c>
      <c r="C16" s="6" t="s">
        <v>4</v>
      </c>
      <c r="D16" s="6" t="s">
        <v>0</v>
      </c>
      <c r="E16" s="6" t="s">
        <v>1</v>
      </c>
      <c r="F16" s="6" t="s">
        <v>2</v>
      </c>
    </row>
    <row r="17" spans="1:6" s="2" customFormat="1" ht="15" customHeight="1">
      <c r="A17" s="5" t="str">
        <f t="shared" ref="A17:C22" si="2">A7</f>
        <v>Marginal Direita - Estaca 645+12,44 A 652+17,00</v>
      </c>
      <c r="B17" s="1">
        <f t="shared" si="2"/>
        <v>144.56</v>
      </c>
      <c r="C17" s="1">
        <f t="shared" si="2"/>
        <v>7.75</v>
      </c>
      <c r="D17" s="3">
        <f t="shared" ref="D17:D22" si="3">C17*B17</f>
        <v>1120.3399999999999</v>
      </c>
      <c r="E17" s="18">
        <v>0.01</v>
      </c>
      <c r="F17" s="1">
        <f t="shared" ref="F17:F22" si="4">D17*E17</f>
        <v>11.2034</v>
      </c>
    </row>
    <row r="18" spans="1:6" s="2" customFormat="1" ht="15" customHeight="1">
      <c r="A18" s="5" t="str">
        <f t="shared" si="2"/>
        <v>Marginal Direita - Estaca 658+13,00 A 667+09,20</v>
      </c>
      <c r="B18" s="1">
        <f t="shared" si="2"/>
        <v>176.2</v>
      </c>
      <c r="C18" s="1">
        <f t="shared" si="2"/>
        <v>6.85</v>
      </c>
      <c r="D18" s="3">
        <f t="shared" si="3"/>
        <v>1206.9699999999998</v>
      </c>
      <c r="E18" s="18">
        <v>0.01</v>
      </c>
      <c r="F18" s="1">
        <f t="shared" si="4"/>
        <v>12.069699999999997</v>
      </c>
    </row>
    <row r="19" spans="1:6" s="2" customFormat="1" ht="15" customHeight="1">
      <c r="A19" s="5" t="str">
        <f t="shared" si="2"/>
        <v>Marginal Direita - Estaca 670+14,85 A 680+18,00</v>
      </c>
      <c r="B19" s="1">
        <f t="shared" si="2"/>
        <v>203.15</v>
      </c>
      <c r="C19" s="1">
        <f t="shared" si="2"/>
        <v>3.8</v>
      </c>
      <c r="D19" s="3">
        <f t="shared" si="3"/>
        <v>771.97</v>
      </c>
      <c r="E19" s="18">
        <v>0.01</v>
      </c>
      <c r="F19" s="1">
        <f t="shared" si="4"/>
        <v>7.7197000000000005</v>
      </c>
    </row>
    <row r="20" spans="1:6" s="2" customFormat="1" ht="15" customHeight="1">
      <c r="A20" s="5" t="str">
        <f t="shared" si="2"/>
        <v>Marginal Direita - Estaca 685+06,00 A 691+06,30</v>
      </c>
      <c r="B20" s="1">
        <f t="shared" si="2"/>
        <v>120.3</v>
      </c>
      <c r="C20" s="1">
        <f t="shared" si="2"/>
        <v>5.5</v>
      </c>
      <c r="D20" s="3">
        <f t="shared" si="3"/>
        <v>661.65</v>
      </c>
      <c r="E20" s="18">
        <v>0.01</v>
      </c>
      <c r="F20" s="1">
        <f t="shared" si="4"/>
        <v>6.6165000000000003</v>
      </c>
    </row>
    <row r="21" spans="1:6" s="2" customFormat="1" ht="15" customHeight="1">
      <c r="A21" s="5" t="str">
        <f t="shared" si="2"/>
        <v>Marginal Direita - Estaca 693+02,30 A 700+06,85</v>
      </c>
      <c r="B21" s="1">
        <f t="shared" si="2"/>
        <v>144.55000000000001</v>
      </c>
      <c r="C21" s="1">
        <f t="shared" si="2"/>
        <v>7.15</v>
      </c>
      <c r="D21" s="3">
        <f t="shared" si="3"/>
        <v>1033.5325</v>
      </c>
      <c r="E21" s="18">
        <v>0.01</v>
      </c>
      <c r="F21" s="1">
        <f t="shared" si="4"/>
        <v>10.335325000000001</v>
      </c>
    </row>
    <row r="22" spans="1:6" s="2" customFormat="1" ht="15" customHeight="1">
      <c r="A22" s="5" t="str">
        <f t="shared" si="2"/>
        <v>Marginal Direita - Estaca 727+07,00 A 740+12,10</v>
      </c>
      <c r="B22" s="1">
        <f t="shared" si="2"/>
        <v>265.10000000000002</v>
      </c>
      <c r="C22" s="1">
        <f t="shared" si="2"/>
        <v>2.5499999999999998</v>
      </c>
      <c r="D22" s="3">
        <f t="shared" si="3"/>
        <v>676.005</v>
      </c>
      <c r="E22" s="18">
        <v>0.01</v>
      </c>
      <c r="F22" s="1">
        <f t="shared" si="4"/>
        <v>6.7600499999999997</v>
      </c>
    </row>
    <row r="23" spans="1:6" s="2" customFormat="1" ht="15" customHeight="1">
      <c r="A23" s="71" t="s">
        <v>6</v>
      </c>
      <c r="B23" s="72"/>
      <c r="C23" s="73"/>
      <c r="D23" s="4">
        <f>SUM(D17:D22)</f>
        <v>5470.4674999999997</v>
      </c>
      <c r="E23" s="1"/>
      <c r="F23" s="4">
        <f>SUM(F17:F22)</f>
        <v>54.704675000000002</v>
      </c>
    </row>
    <row r="24" spans="1:6" ht="7.5" customHeight="1"/>
    <row r="25" spans="1:6" s="2" customFormat="1" ht="17.100000000000001" customHeight="1">
      <c r="A25" s="53" t="s">
        <v>19</v>
      </c>
      <c r="B25" s="54"/>
      <c r="C25" s="54"/>
      <c r="D25" s="54"/>
      <c r="E25" s="54"/>
      <c r="F25" s="55"/>
    </row>
    <row r="26" spans="1:6" s="2" customFormat="1" ht="37.5" customHeight="1">
      <c r="A26" s="57" t="s">
        <v>13</v>
      </c>
      <c r="B26" s="59"/>
      <c r="C26" s="6" t="s">
        <v>3</v>
      </c>
      <c r="D26" s="6" t="s">
        <v>4</v>
      </c>
      <c r="E26" s="6" t="s">
        <v>7</v>
      </c>
      <c r="F26" s="6" t="s">
        <v>0</v>
      </c>
    </row>
    <row r="27" spans="1:6" s="2" customFormat="1" ht="15" customHeight="1">
      <c r="A27" s="60" t="str">
        <f t="shared" ref="A27:A32" si="5">A17</f>
        <v>Marginal Direita - Estaca 645+12,44 A 652+17,00</v>
      </c>
      <c r="B27" s="62"/>
      <c r="C27" s="1">
        <f t="shared" ref="C27:D31" si="6">B17</f>
        <v>144.56</v>
      </c>
      <c r="D27" s="1">
        <f t="shared" si="6"/>
        <v>7.75</v>
      </c>
      <c r="E27" s="3">
        <v>2</v>
      </c>
      <c r="F27" s="3">
        <f t="shared" ref="F27:F32" si="7">E27*D27*C27</f>
        <v>2240.6799999999998</v>
      </c>
    </row>
    <row r="28" spans="1:6" s="2" customFormat="1" ht="15" customHeight="1">
      <c r="A28" s="60" t="str">
        <f t="shared" si="5"/>
        <v>Marginal Direita - Estaca 658+13,00 A 667+09,20</v>
      </c>
      <c r="B28" s="62"/>
      <c r="C28" s="1">
        <f t="shared" si="6"/>
        <v>176.2</v>
      </c>
      <c r="D28" s="1">
        <f t="shared" si="6"/>
        <v>6.85</v>
      </c>
      <c r="E28" s="3">
        <v>2</v>
      </c>
      <c r="F28" s="3">
        <f t="shared" si="7"/>
        <v>2413.9399999999996</v>
      </c>
    </row>
    <row r="29" spans="1:6" s="2" customFormat="1" ht="15" customHeight="1">
      <c r="A29" s="60" t="str">
        <f t="shared" si="5"/>
        <v>Marginal Direita - Estaca 670+14,85 A 680+18,00</v>
      </c>
      <c r="B29" s="62"/>
      <c r="C29" s="1">
        <f t="shared" si="6"/>
        <v>203.15</v>
      </c>
      <c r="D29" s="1">
        <f t="shared" si="6"/>
        <v>3.8</v>
      </c>
      <c r="E29" s="3">
        <v>2</v>
      </c>
      <c r="F29" s="3">
        <f t="shared" si="7"/>
        <v>1543.94</v>
      </c>
    </row>
    <row r="30" spans="1:6" s="2" customFormat="1" ht="15" customHeight="1">
      <c r="A30" s="60" t="str">
        <f t="shared" si="5"/>
        <v>Marginal Direita - Estaca 685+06,00 A 691+06,30</v>
      </c>
      <c r="B30" s="62"/>
      <c r="C30" s="1">
        <f t="shared" si="6"/>
        <v>120.3</v>
      </c>
      <c r="D30" s="1">
        <f t="shared" si="6"/>
        <v>5.5</v>
      </c>
      <c r="E30" s="3">
        <v>2</v>
      </c>
      <c r="F30" s="3">
        <f t="shared" si="7"/>
        <v>1323.3</v>
      </c>
    </row>
    <row r="31" spans="1:6" s="2" customFormat="1" ht="15" customHeight="1">
      <c r="A31" s="60" t="str">
        <f t="shared" si="5"/>
        <v>Marginal Direita - Estaca 693+02,30 A 700+06,85</v>
      </c>
      <c r="B31" s="62"/>
      <c r="C31" s="1">
        <f t="shared" si="6"/>
        <v>144.55000000000001</v>
      </c>
      <c r="D31" s="1">
        <f t="shared" si="6"/>
        <v>7.15</v>
      </c>
      <c r="E31" s="3">
        <v>2</v>
      </c>
      <c r="F31" s="3">
        <f t="shared" si="7"/>
        <v>2067.0650000000001</v>
      </c>
    </row>
    <row r="32" spans="1:6" s="2" customFormat="1" ht="15" customHeight="1">
      <c r="A32" s="60" t="str">
        <f t="shared" si="5"/>
        <v>Marginal Direita - Estaca 727+07,00 A 740+12,10</v>
      </c>
      <c r="B32" s="62"/>
      <c r="C32" s="1">
        <f>B22</f>
        <v>265.10000000000002</v>
      </c>
      <c r="D32" s="1">
        <f>C22</f>
        <v>2.5499999999999998</v>
      </c>
      <c r="E32" s="3">
        <v>2</v>
      </c>
      <c r="F32" s="3">
        <f t="shared" si="7"/>
        <v>1352.01</v>
      </c>
    </row>
    <row r="33" spans="1:6" s="2" customFormat="1" ht="15" customHeight="1">
      <c r="A33" s="63" t="s">
        <v>6</v>
      </c>
      <c r="B33" s="64"/>
      <c r="C33" s="64"/>
      <c r="D33" s="64"/>
      <c r="E33" s="65"/>
      <c r="F33" s="10">
        <f>SUM(F27:F32)</f>
        <v>10940.934999999999</v>
      </c>
    </row>
    <row r="34" spans="1:6" ht="7.5" customHeight="1"/>
    <row r="35" spans="1:6" s="2" customFormat="1" ht="17.100000000000001" customHeight="1">
      <c r="A35" s="53" t="s">
        <v>5</v>
      </c>
      <c r="B35" s="54"/>
      <c r="C35" s="54"/>
      <c r="D35" s="54"/>
      <c r="E35" s="54"/>
      <c r="F35" s="55"/>
    </row>
    <row r="36" spans="1:6" s="2" customFormat="1" ht="37.5" customHeight="1">
      <c r="A36" s="16" t="s">
        <v>13</v>
      </c>
      <c r="B36" s="6" t="s">
        <v>3</v>
      </c>
      <c r="C36" s="6" t="s">
        <v>4</v>
      </c>
      <c r="D36" s="6" t="s">
        <v>0</v>
      </c>
      <c r="E36" s="6" t="s">
        <v>1</v>
      </c>
      <c r="F36" s="6" t="s">
        <v>2</v>
      </c>
    </row>
    <row r="37" spans="1:6" s="2" customFormat="1" ht="15" customHeight="1">
      <c r="A37" s="5" t="str">
        <f t="shared" ref="A37:A42" si="8">A27</f>
        <v>Marginal Direita - Estaca 645+12,44 A 652+17,00</v>
      </c>
      <c r="B37" s="1">
        <f t="shared" ref="B37:C41" si="9">C27</f>
        <v>144.56</v>
      </c>
      <c r="C37" s="1">
        <f t="shared" si="9"/>
        <v>7.75</v>
      </c>
      <c r="D37" s="3">
        <f t="shared" ref="D37:D42" si="10">C37*B37</f>
        <v>1120.3399999999999</v>
      </c>
      <c r="E37" s="18">
        <v>0.08</v>
      </c>
      <c r="F37" s="1">
        <f t="shared" ref="F37:F42" si="11">D37*E37</f>
        <v>89.627200000000002</v>
      </c>
    </row>
    <row r="38" spans="1:6" s="2" customFormat="1" ht="15" customHeight="1">
      <c r="A38" s="5" t="str">
        <f t="shared" si="8"/>
        <v>Marginal Direita - Estaca 658+13,00 A 667+09,20</v>
      </c>
      <c r="B38" s="1">
        <f t="shared" si="9"/>
        <v>176.2</v>
      </c>
      <c r="C38" s="1">
        <f t="shared" si="9"/>
        <v>6.85</v>
      </c>
      <c r="D38" s="3">
        <f t="shared" si="10"/>
        <v>1206.9699999999998</v>
      </c>
      <c r="E38" s="18">
        <v>0.08</v>
      </c>
      <c r="F38" s="1">
        <f t="shared" si="11"/>
        <v>96.557599999999979</v>
      </c>
    </row>
    <row r="39" spans="1:6" s="2" customFormat="1" ht="15" customHeight="1">
      <c r="A39" s="5" t="str">
        <f t="shared" si="8"/>
        <v>Marginal Direita - Estaca 670+14,85 A 680+18,00</v>
      </c>
      <c r="B39" s="1">
        <f t="shared" si="9"/>
        <v>203.15</v>
      </c>
      <c r="C39" s="1">
        <f t="shared" si="9"/>
        <v>3.8</v>
      </c>
      <c r="D39" s="3">
        <f t="shared" si="10"/>
        <v>771.97</v>
      </c>
      <c r="E39" s="18">
        <v>0.08</v>
      </c>
      <c r="F39" s="1">
        <f t="shared" si="11"/>
        <v>61.757600000000004</v>
      </c>
    </row>
    <row r="40" spans="1:6" s="2" customFormat="1" ht="15" customHeight="1">
      <c r="A40" s="5" t="str">
        <f t="shared" si="8"/>
        <v>Marginal Direita - Estaca 685+06,00 A 691+06,30</v>
      </c>
      <c r="B40" s="1">
        <f t="shared" si="9"/>
        <v>120.3</v>
      </c>
      <c r="C40" s="1">
        <f t="shared" si="9"/>
        <v>5.5</v>
      </c>
      <c r="D40" s="3">
        <f t="shared" si="10"/>
        <v>661.65</v>
      </c>
      <c r="E40" s="18">
        <v>0.08</v>
      </c>
      <c r="F40" s="1">
        <f t="shared" si="11"/>
        <v>52.932000000000002</v>
      </c>
    </row>
    <row r="41" spans="1:6" s="2" customFormat="1" ht="15" customHeight="1">
      <c r="A41" s="5" t="str">
        <f t="shared" si="8"/>
        <v>Marginal Direita - Estaca 693+02,30 A 700+06,85</v>
      </c>
      <c r="B41" s="1">
        <f t="shared" si="9"/>
        <v>144.55000000000001</v>
      </c>
      <c r="C41" s="1">
        <f t="shared" si="9"/>
        <v>7.15</v>
      </c>
      <c r="D41" s="3">
        <f t="shared" si="10"/>
        <v>1033.5325</v>
      </c>
      <c r="E41" s="18">
        <v>0.08</v>
      </c>
      <c r="F41" s="1">
        <f t="shared" si="11"/>
        <v>82.682600000000008</v>
      </c>
    </row>
    <row r="42" spans="1:6" s="2" customFormat="1" ht="15" customHeight="1">
      <c r="A42" s="5" t="str">
        <f t="shared" si="8"/>
        <v>Marginal Direita - Estaca 727+07,00 A 740+12,10</v>
      </c>
      <c r="B42" s="1">
        <f>C32</f>
        <v>265.10000000000002</v>
      </c>
      <c r="C42" s="1">
        <f>D32</f>
        <v>2.5499999999999998</v>
      </c>
      <c r="D42" s="3">
        <f t="shared" si="10"/>
        <v>676.005</v>
      </c>
      <c r="E42" s="18">
        <v>0.08</v>
      </c>
      <c r="F42" s="1">
        <f t="shared" si="11"/>
        <v>54.080399999999997</v>
      </c>
    </row>
    <row r="43" spans="1:6" s="2" customFormat="1" ht="15" customHeight="1">
      <c r="A43" s="71" t="s">
        <v>6</v>
      </c>
      <c r="B43" s="72"/>
      <c r="C43" s="72"/>
      <c r="D43" s="4">
        <f>SUM(D37:D42)</f>
        <v>5470.4674999999997</v>
      </c>
      <c r="E43" s="25"/>
      <c r="F43" s="4">
        <f>SUM(F37:F42)</f>
        <v>437.63740000000001</v>
      </c>
    </row>
    <row r="44" spans="1:6" ht="7.5" customHeight="1">
      <c r="A44" s="56"/>
      <c r="B44" s="56"/>
      <c r="C44" s="56"/>
      <c r="D44" s="56"/>
      <c r="E44" s="56"/>
      <c r="F44" s="56"/>
    </row>
    <row r="45" spans="1:6" s="2" customFormat="1" ht="17.100000000000001" customHeight="1">
      <c r="A45" s="69" t="s">
        <v>71</v>
      </c>
      <c r="B45" s="69"/>
      <c r="C45" s="69"/>
      <c r="D45" s="69"/>
      <c r="E45" s="69"/>
      <c r="F45" s="70"/>
    </row>
    <row r="46" spans="1:6" ht="7.5" customHeight="1"/>
    <row r="47" spans="1:6" s="2" customFormat="1" ht="17.100000000000001" customHeight="1">
      <c r="A47" s="53" t="s">
        <v>17</v>
      </c>
      <c r="B47" s="54"/>
      <c r="C47" s="54"/>
      <c r="D47" s="54"/>
      <c r="E47" s="54"/>
      <c r="F47" s="55"/>
    </row>
    <row r="48" spans="1:6" s="2" customFormat="1" ht="37.5" customHeight="1">
      <c r="A48" s="16" t="s">
        <v>16</v>
      </c>
      <c r="B48" s="6" t="s">
        <v>3</v>
      </c>
      <c r="C48" s="6" t="s">
        <v>4</v>
      </c>
      <c r="D48" s="6" t="s">
        <v>0</v>
      </c>
      <c r="E48" s="6" t="s">
        <v>1</v>
      </c>
      <c r="F48" s="6" t="s">
        <v>2</v>
      </c>
    </row>
    <row r="49" spans="1:6" s="2" customFormat="1" ht="15" customHeight="1">
      <c r="A49" s="5" t="s">
        <v>89</v>
      </c>
      <c r="B49" s="1">
        <v>504.15</v>
      </c>
      <c r="C49" s="1">
        <v>6.85</v>
      </c>
      <c r="D49" s="3">
        <f>C49*B49</f>
        <v>3453.4274999999998</v>
      </c>
      <c r="E49" s="1">
        <v>0.1</v>
      </c>
      <c r="F49" s="1">
        <f>E49*D49</f>
        <v>345.34275000000002</v>
      </c>
    </row>
    <row r="50" spans="1:6" s="2" customFormat="1" ht="15" customHeight="1">
      <c r="A50" s="71" t="s">
        <v>6</v>
      </c>
      <c r="B50" s="72"/>
      <c r="C50" s="73"/>
      <c r="D50" s="4">
        <f>SUM(D49)</f>
        <v>3453.4274999999998</v>
      </c>
      <c r="E50" s="1"/>
      <c r="F50" s="4">
        <f>SUM(F45:F49)</f>
        <v>345.34275000000002</v>
      </c>
    </row>
    <row r="51" spans="1:6" ht="7.5" customHeight="1"/>
    <row r="52" spans="1:6" s="2" customFormat="1" ht="17.100000000000001" customHeight="1">
      <c r="A52" s="53" t="s">
        <v>18</v>
      </c>
      <c r="B52" s="54"/>
      <c r="C52" s="54"/>
      <c r="D52" s="54"/>
      <c r="E52" s="54"/>
      <c r="F52" s="55"/>
    </row>
    <row r="53" spans="1:6" s="2" customFormat="1" ht="37.5" customHeight="1">
      <c r="A53" s="16" t="s">
        <v>16</v>
      </c>
      <c r="B53" s="6" t="s">
        <v>3</v>
      </c>
      <c r="C53" s="6" t="s">
        <v>4</v>
      </c>
      <c r="D53" s="6" t="s">
        <v>0</v>
      </c>
      <c r="E53" s="6" t="s">
        <v>1</v>
      </c>
      <c r="F53" s="6" t="s">
        <v>2</v>
      </c>
    </row>
    <row r="54" spans="1:6" s="2" customFormat="1" ht="15" customHeight="1">
      <c r="A54" s="5" t="str">
        <f>A49</f>
        <v>Marginal Direita - Estaca 702+02,85 A 727+07,00</v>
      </c>
      <c r="B54" s="1">
        <f>B49</f>
        <v>504.15</v>
      </c>
      <c r="C54" s="1">
        <f>C49</f>
        <v>6.85</v>
      </c>
      <c r="D54" s="3">
        <f>C54*B54</f>
        <v>3453.4274999999998</v>
      </c>
      <c r="E54" s="18">
        <v>0.02</v>
      </c>
      <c r="F54" s="1">
        <f>D54*E54</f>
        <v>69.068550000000002</v>
      </c>
    </row>
    <row r="55" spans="1:6" s="2" customFormat="1" ht="15" customHeight="1">
      <c r="A55" s="71" t="s">
        <v>6</v>
      </c>
      <c r="B55" s="72"/>
      <c r="C55" s="73"/>
      <c r="D55" s="4">
        <f>SUM(D54)</f>
        <v>3453.4274999999998</v>
      </c>
      <c r="E55" s="1"/>
      <c r="F55" s="4">
        <f>SUM(F54:F54)</f>
        <v>69.068550000000002</v>
      </c>
    </row>
    <row r="56" spans="1:6" ht="7.5" customHeight="1"/>
    <row r="57" spans="1:6" s="2" customFormat="1" ht="17.100000000000001" customHeight="1">
      <c r="A57" s="53" t="s">
        <v>19</v>
      </c>
      <c r="B57" s="54"/>
      <c r="C57" s="54"/>
      <c r="D57" s="54"/>
      <c r="E57" s="54"/>
      <c r="F57" s="55"/>
    </row>
    <row r="58" spans="1:6" s="2" customFormat="1" ht="37.5" customHeight="1">
      <c r="A58" s="57" t="s">
        <v>13</v>
      </c>
      <c r="B58" s="59"/>
      <c r="C58" s="6" t="s">
        <v>3</v>
      </c>
      <c r="D58" s="6" t="s">
        <v>4</v>
      </c>
      <c r="E58" s="6" t="s">
        <v>7</v>
      </c>
      <c r="F58" s="6" t="s">
        <v>0</v>
      </c>
    </row>
    <row r="59" spans="1:6" s="2" customFormat="1" ht="15" customHeight="1">
      <c r="A59" s="60" t="str">
        <f>A54</f>
        <v>Marginal Direita - Estaca 702+02,85 A 727+07,00</v>
      </c>
      <c r="B59" s="62"/>
      <c r="C59" s="1">
        <f>B54</f>
        <v>504.15</v>
      </c>
      <c r="D59" s="1">
        <f>C54</f>
        <v>6.85</v>
      </c>
      <c r="E59" s="1">
        <v>3</v>
      </c>
      <c r="F59" s="1">
        <f>E59*D59*C59</f>
        <v>10360.282499999998</v>
      </c>
    </row>
    <row r="60" spans="1:6" s="2" customFormat="1" ht="15" customHeight="1">
      <c r="A60" s="63" t="s">
        <v>6</v>
      </c>
      <c r="B60" s="64"/>
      <c r="C60" s="64"/>
      <c r="D60" s="64"/>
      <c r="E60" s="65"/>
      <c r="F60" s="10">
        <f>SUM(F59:F59)</f>
        <v>10360.282499999998</v>
      </c>
    </row>
    <row r="61" spans="1:6" ht="7.5" customHeight="1"/>
    <row r="62" spans="1:6" s="2" customFormat="1" ht="17.100000000000001" customHeight="1">
      <c r="A62" s="53" t="s">
        <v>15</v>
      </c>
      <c r="B62" s="54"/>
      <c r="C62" s="54"/>
      <c r="D62" s="54"/>
      <c r="E62" s="54"/>
      <c r="F62" s="55"/>
    </row>
    <row r="63" spans="1:6" s="2" customFormat="1" ht="37.5" customHeight="1">
      <c r="A63" s="16" t="s">
        <v>13</v>
      </c>
      <c r="B63" s="6" t="s">
        <v>3</v>
      </c>
      <c r="C63" s="6" t="s">
        <v>4</v>
      </c>
      <c r="D63" s="6" t="s">
        <v>0</v>
      </c>
      <c r="E63" s="6" t="s">
        <v>1</v>
      </c>
      <c r="F63" s="6" t="s">
        <v>2</v>
      </c>
    </row>
    <row r="64" spans="1:6" s="2" customFormat="1" ht="15" customHeight="1">
      <c r="A64" s="5" t="str">
        <f>A59</f>
        <v>Marginal Direita - Estaca 702+02,85 A 727+07,00</v>
      </c>
      <c r="B64" s="1">
        <f>C59</f>
        <v>504.15</v>
      </c>
      <c r="C64" s="1">
        <f>D59</f>
        <v>6.85</v>
      </c>
      <c r="D64" s="3">
        <f>C64*B64</f>
        <v>3453.4274999999998</v>
      </c>
      <c r="E64" s="18">
        <v>0.05</v>
      </c>
      <c r="F64" s="1">
        <f>D64*E64</f>
        <v>172.67137500000001</v>
      </c>
    </row>
    <row r="65" spans="1:6" s="2" customFormat="1" ht="15" customHeight="1">
      <c r="A65" s="71" t="s">
        <v>6</v>
      </c>
      <c r="B65" s="72"/>
      <c r="C65" s="73"/>
      <c r="D65" s="4">
        <f>SUM(D64:D64)</f>
        <v>3453.4274999999998</v>
      </c>
      <c r="E65" s="25"/>
      <c r="F65" s="4">
        <f>SUM(F64:F64)</f>
        <v>172.67137500000001</v>
      </c>
    </row>
    <row r="66" spans="1:6" ht="7.5" customHeight="1"/>
    <row r="67" spans="1:6" s="2" customFormat="1" ht="17.100000000000001" customHeight="1">
      <c r="A67" s="53" t="s">
        <v>5</v>
      </c>
      <c r="B67" s="54"/>
      <c r="C67" s="54"/>
      <c r="D67" s="54"/>
      <c r="E67" s="54"/>
      <c r="F67" s="55"/>
    </row>
    <row r="68" spans="1:6" s="2" customFormat="1" ht="37.5" customHeight="1">
      <c r="A68" s="16" t="s">
        <v>13</v>
      </c>
      <c r="B68" s="6" t="s">
        <v>3</v>
      </c>
      <c r="C68" s="6" t="s">
        <v>4</v>
      </c>
      <c r="D68" s="6" t="s">
        <v>0</v>
      </c>
      <c r="E68" s="6" t="s">
        <v>1</v>
      </c>
      <c r="F68" s="6" t="s">
        <v>2</v>
      </c>
    </row>
    <row r="69" spans="1:6" s="2" customFormat="1" ht="15" customHeight="1">
      <c r="A69" s="5" t="str">
        <f>A64</f>
        <v>Marginal Direita - Estaca 702+02,85 A 727+07,00</v>
      </c>
      <c r="B69" s="1">
        <f>B64</f>
        <v>504.15</v>
      </c>
      <c r="C69" s="1">
        <f>C64</f>
        <v>6.85</v>
      </c>
      <c r="D69" s="3">
        <f>C69*B69</f>
        <v>3453.4274999999998</v>
      </c>
      <c r="E69" s="18">
        <v>0.08</v>
      </c>
      <c r="F69" s="1">
        <f>D69*E69</f>
        <v>276.27420000000001</v>
      </c>
    </row>
    <row r="70" spans="1:6" s="2" customFormat="1" ht="15" customHeight="1">
      <c r="A70" s="71" t="s">
        <v>6</v>
      </c>
      <c r="B70" s="72"/>
      <c r="C70" s="73"/>
      <c r="D70" s="4">
        <f>SUM(D69:D69)</f>
        <v>3453.4274999999998</v>
      </c>
      <c r="E70" s="25"/>
      <c r="F70" s="4">
        <f>SUM(F69:F69)</f>
        <v>276.27420000000001</v>
      </c>
    </row>
    <row r="71" spans="1:6" ht="7.5" customHeight="1"/>
    <row r="72" spans="1:6" s="2" customFormat="1" ht="17.100000000000001" customHeight="1">
      <c r="A72" s="69" t="s">
        <v>72</v>
      </c>
      <c r="B72" s="69"/>
      <c r="C72" s="69"/>
      <c r="D72" s="69"/>
      <c r="E72" s="69"/>
      <c r="F72" s="70"/>
    </row>
    <row r="73" spans="1:6" ht="7.5" customHeight="1"/>
    <row r="74" spans="1:6" s="2" customFormat="1" ht="17.100000000000001" customHeight="1">
      <c r="A74" s="53" t="s">
        <v>17</v>
      </c>
      <c r="B74" s="54"/>
      <c r="C74" s="54"/>
      <c r="D74" s="54"/>
      <c r="E74" s="54"/>
      <c r="F74" s="55"/>
    </row>
    <row r="75" spans="1:6" s="2" customFormat="1" ht="37.5" customHeight="1">
      <c r="A75" s="31" t="s">
        <v>16</v>
      </c>
      <c r="B75" s="6" t="s">
        <v>3</v>
      </c>
      <c r="C75" s="6" t="s">
        <v>4</v>
      </c>
      <c r="D75" s="6" t="s">
        <v>0</v>
      </c>
      <c r="E75" s="6" t="s">
        <v>1</v>
      </c>
      <c r="F75" s="6" t="s">
        <v>2</v>
      </c>
    </row>
    <row r="76" spans="1:6" s="2" customFormat="1" ht="15" customHeight="1">
      <c r="A76" s="5" t="s">
        <v>73</v>
      </c>
      <c r="B76" s="1">
        <v>269.81</v>
      </c>
      <c r="C76" s="1">
        <v>8.5</v>
      </c>
      <c r="D76" s="3">
        <f>C76*B76</f>
        <v>2293.3850000000002</v>
      </c>
      <c r="E76" s="1">
        <v>0.1</v>
      </c>
      <c r="F76" s="1">
        <f>E76*D76</f>
        <v>229.33850000000004</v>
      </c>
    </row>
    <row r="77" spans="1:6" s="2" customFormat="1" ht="15" customHeight="1">
      <c r="A77" s="5" t="s">
        <v>119</v>
      </c>
      <c r="B77" s="1">
        <v>327</v>
      </c>
      <c r="C77" s="1">
        <v>6.25</v>
      </c>
      <c r="D77" s="3">
        <f>C77*B77</f>
        <v>2043.75</v>
      </c>
      <c r="E77" s="1">
        <v>0.1</v>
      </c>
      <c r="F77" s="1">
        <f>E77*D77</f>
        <v>204.375</v>
      </c>
    </row>
    <row r="78" spans="1:6" s="2" customFormat="1" ht="15" customHeight="1">
      <c r="A78" s="5" t="s">
        <v>95</v>
      </c>
      <c r="B78" s="1">
        <v>144.53</v>
      </c>
      <c r="C78" s="1">
        <v>6.65</v>
      </c>
      <c r="D78" s="3">
        <f>C78*B78</f>
        <v>961.12450000000001</v>
      </c>
      <c r="E78" s="1">
        <v>0.1</v>
      </c>
      <c r="F78" s="1">
        <f>E78*D78</f>
        <v>96.11245000000001</v>
      </c>
    </row>
    <row r="79" spans="1:6" s="2" customFormat="1" ht="15" customHeight="1">
      <c r="A79" s="5" t="s">
        <v>97</v>
      </c>
      <c r="B79" s="9">
        <v>626.46</v>
      </c>
      <c r="C79" s="1">
        <v>7.05</v>
      </c>
      <c r="D79" s="3">
        <f>C79*B79</f>
        <v>4416.5430000000006</v>
      </c>
      <c r="E79" s="1">
        <v>0.1</v>
      </c>
      <c r="F79" s="1">
        <f>E79*D79</f>
        <v>441.65430000000009</v>
      </c>
    </row>
    <row r="80" spans="1:6" s="2" customFormat="1" ht="15" customHeight="1">
      <c r="A80" s="71" t="s">
        <v>6</v>
      </c>
      <c r="B80" s="72"/>
      <c r="C80" s="73"/>
      <c r="D80" s="4">
        <f>SUM(D76)</f>
        <v>2293.3850000000002</v>
      </c>
      <c r="E80" s="1"/>
      <c r="F80" s="4">
        <f>SUM(F76:F79)</f>
        <v>971.48025000000007</v>
      </c>
    </row>
    <row r="81" spans="1:6" ht="7.5" customHeight="1"/>
    <row r="82" spans="1:6" s="2" customFormat="1" ht="17.100000000000001" customHeight="1">
      <c r="A82" s="53" t="s">
        <v>18</v>
      </c>
      <c r="B82" s="54"/>
      <c r="C82" s="54"/>
      <c r="D82" s="54"/>
      <c r="E82" s="54"/>
      <c r="F82" s="55"/>
    </row>
    <row r="83" spans="1:6" s="2" customFormat="1" ht="37.5" customHeight="1">
      <c r="A83" s="31" t="s">
        <v>16</v>
      </c>
      <c r="B83" s="6" t="s">
        <v>3</v>
      </c>
      <c r="C83" s="6" t="s">
        <v>4</v>
      </c>
      <c r="D83" s="6" t="s">
        <v>0</v>
      </c>
      <c r="E83" s="6" t="s">
        <v>1</v>
      </c>
      <c r="F83" s="6" t="s">
        <v>2</v>
      </c>
    </row>
    <row r="84" spans="1:6" s="2" customFormat="1" ht="15" customHeight="1">
      <c r="A84" s="5" t="str">
        <f t="shared" ref="A84:C87" si="12">A76</f>
        <v>Marginal Esquerda - Estaca 645+11,19 A 659+01,00</v>
      </c>
      <c r="B84" s="1">
        <f t="shared" si="12"/>
        <v>269.81</v>
      </c>
      <c r="C84" s="1">
        <f t="shared" si="12"/>
        <v>8.5</v>
      </c>
      <c r="D84" s="3">
        <f>C84*B84</f>
        <v>2293.3850000000002</v>
      </c>
      <c r="E84" s="18">
        <v>0.02</v>
      </c>
      <c r="F84" s="1">
        <f>D84*E84</f>
        <v>45.867700000000006</v>
      </c>
    </row>
    <row r="85" spans="1:6" s="2" customFormat="1" ht="15" customHeight="1">
      <c r="A85" s="5" t="str">
        <f t="shared" si="12"/>
        <v>Marginal Esquerda - Estaca 674+06,00 A 690+13,66</v>
      </c>
      <c r="B85" s="1">
        <f t="shared" si="12"/>
        <v>327</v>
      </c>
      <c r="C85" s="1">
        <f t="shared" si="12"/>
        <v>6.25</v>
      </c>
      <c r="D85" s="3">
        <f>C85*B85</f>
        <v>2043.75</v>
      </c>
      <c r="E85" s="18">
        <v>0.02</v>
      </c>
      <c r="F85" s="1">
        <f>D85*E85</f>
        <v>40.875</v>
      </c>
    </row>
    <row r="86" spans="1:6" s="2" customFormat="1" ht="15" customHeight="1">
      <c r="A86" s="5" t="str">
        <f t="shared" si="12"/>
        <v>Marginal Esquerda - Estaca 692+09,66 A 699+14,19</v>
      </c>
      <c r="B86" s="1">
        <f t="shared" si="12"/>
        <v>144.53</v>
      </c>
      <c r="C86" s="1">
        <f t="shared" si="12"/>
        <v>6.65</v>
      </c>
      <c r="D86" s="3">
        <f>C86*B86</f>
        <v>961.12450000000001</v>
      </c>
      <c r="E86" s="18">
        <v>0.02</v>
      </c>
      <c r="F86" s="1">
        <f>D86*E86</f>
        <v>19.222490000000001</v>
      </c>
    </row>
    <row r="87" spans="1:6" s="2" customFormat="1" ht="15" customHeight="1">
      <c r="A87" s="5" t="str">
        <f t="shared" si="12"/>
        <v>Marginal Esquerda - Estaca 701+10,19 A 732+16,65</v>
      </c>
      <c r="B87" s="1">
        <f t="shared" si="12"/>
        <v>626.46</v>
      </c>
      <c r="C87" s="1">
        <f t="shared" si="12"/>
        <v>7.05</v>
      </c>
      <c r="D87" s="3">
        <f>C87*B87</f>
        <v>4416.5430000000006</v>
      </c>
      <c r="E87" s="18">
        <v>0.02</v>
      </c>
      <c r="F87" s="1">
        <f>D87*E87</f>
        <v>88.330860000000015</v>
      </c>
    </row>
    <row r="88" spans="1:6" s="2" customFormat="1" ht="15" customHeight="1">
      <c r="A88" s="71" t="s">
        <v>6</v>
      </c>
      <c r="B88" s="72"/>
      <c r="C88" s="73"/>
      <c r="D88" s="4">
        <f>SUM(D84:D87)</f>
        <v>9714.8025000000016</v>
      </c>
      <c r="E88" s="1"/>
      <c r="F88" s="4">
        <f>SUM(F84:F87)</f>
        <v>194.29605000000004</v>
      </c>
    </row>
    <row r="89" spans="1:6" ht="7.5" customHeight="1"/>
    <row r="90" spans="1:6" s="2" customFormat="1" ht="17.100000000000001" customHeight="1">
      <c r="A90" s="53" t="s">
        <v>19</v>
      </c>
      <c r="B90" s="54"/>
      <c r="C90" s="54"/>
      <c r="D90" s="54"/>
      <c r="E90" s="54"/>
      <c r="F90" s="55"/>
    </row>
    <row r="91" spans="1:6" s="2" customFormat="1" ht="37.5" customHeight="1">
      <c r="A91" s="57" t="s">
        <v>13</v>
      </c>
      <c r="B91" s="59"/>
      <c r="C91" s="6" t="s">
        <v>3</v>
      </c>
      <c r="D91" s="6" t="s">
        <v>4</v>
      </c>
      <c r="E91" s="6" t="s">
        <v>7</v>
      </c>
      <c r="F91" s="6" t="s">
        <v>0</v>
      </c>
    </row>
    <row r="92" spans="1:6" s="2" customFormat="1" ht="15" customHeight="1">
      <c r="A92" s="60" t="str">
        <f>A84</f>
        <v>Marginal Esquerda - Estaca 645+11,19 A 659+01,00</v>
      </c>
      <c r="B92" s="62"/>
      <c r="C92" s="1">
        <f t="shared" ref="C92:D95" si="13">B84</f>
        <v>269.81</v>
      </c>
      <c r="D92" s="1">
        <f t="shared" si="13"/>
        <v>8.5</v>
      </c>
      <c r="E92" s="3">
        <v>3</v>
      </c>
      <c r="F92" s="3">
        <f>E92*D92*C92</f>
        <v>6880.1549999999997</v>
      </c>
    </row>
    <row r="93" spans="1:6" s="2" customFormat="1" ht="15" customHeight="1">
      <c r="A93" s="60" t="str">
        <f>A85</f>
        <v>Marginal Esquerda - Estaca 674+06,00 A 690+13,66</v>
      </c>
      <c r="B93" s="62"/>
      <c r="C93" s="1">
        <f t="shared" si="13"/>
        <v>327</v>
      </c>
      <c r="D93" s="1">
        <f t="shared" si="13"/>
        <v>6.25</v>
      </c>
      <c r="E93" s="3">
        <v>3</v>
      </c>
      <c r="F93" s="3">
        <f>E93*D93*C93</f>
        <v>6131.25</v>
      </c>
    </row>
    <row r="94" spans="1:6" s="2" customFormat="1" ht="15" customHeight="1">
      <c r="A94" s="60" t="str">
        <f>A86</f>
        <v>Marginal Esquerda - Estaca 692+09,66 A 699+14,19</v>
      </c>
      <c r="B94" s="62"/>
      <c r="C94" s="1">
        <f t="shared" si="13"/>
        <v>144.53</v>
      </c>
      <c r="D94" s="1">
        <f t="shared" si="13"/>
        <v>6.65</v>
      </c>
      <c r="E94" s="3">
        <v>3</v>
      </c>
      <c r="F94" s="3">
        <f>E94*D94*C94</f>
        <v>2883.3735000000006</v>
      </c>
    </row>
    <row r="95" spans="1:6" s="2" customFormat="1" ht="15" customHeight="1">
      <c r="A95" s="60" t="str">
        <f>A87</f>
        <v>Marginal Esquerda - Estaca 701+10,19 A 732+16,65</v>
      </c>
      <c r="B95" s="62"/>
      <c r="C95" s="1">
        <f t="shared" si="13"/>
        <v>626.46</v>
      </c>
      <c r="D95" s="1">
        <f t="shared" si="13"/>
        <v>7.05</v>
      </c>
      <c r="E95" s="3">
        <v>3</v>
      </c>
      <c r="F95" s="3">
        <f>E95*D95*C95</f>
        <v>13249.628999999999</v>
      </c>
    </row>
    <row r="96" spans="1:6" s="2" customFormat="1" ht="15" customHeight="1">
      <c r="A96" s="63" t="s">
        <v>6</v>
      </c>
      <c r="B96" s="64"/>
      <c r="C96" s="64"/>
      <c r="D96" s="64"/>
      <c r="E96" s="65"/>
      <c r="F96" s="10">
        <f>SUM(F92:F95)</f>
        <v>29144.407500000001</v>
      </c>
    </row>
    <row r="97" spans="1:6" ht="7.5" customHeight="1"/>
    <row r="98" spans="1:6" s="2" customFormat="1" ht="17.100000000000001" customHeight="1">
      <c r="A98" s="53" t="s">
        <v>15</v>
      </c>
      <c r="B98" s="54"/>
      <c r="C98" s="54"/>
      <c r="D98" s="54"/>
      <c r="E98" s="54"/>
      <c r="F98" s="55"/>
    </row>
    <row r="99" spans="1:6" s="2" customFormat="1" ht="37.5" customHeight="1">
      <c r="A99" s="48" t="s">
        <v>13</v>
      </c>
      <c r="B99" s="6" t="s">
        <v>3</v>
      </c>
      <c r="C99" s="6" t="s">
        <v>4</v>
      </c>
      <c r="D99" s="6" t="s">
        <v>0</v>
      </c>
      <c r="E99" s="6" t="s">
        <v>1</v>
      </c>
      <c r="F99" s="6" t="s">
        <v>2</v>
      </c>
    </row>
    <row r="100" spans="1:6" s="2" customFormat="1" ht="15" customHeight="1">
      <c r="A100" s="5" t="str">
        <f>A76</f>
        <v>Marginal Esquerda - Estaca 645+11,19 A 659+01,00</v>
      </c>
      <c r="B100" s="1">
        <f t="shared" ref="B100:C103" si="14">C92</f>
        <v>269.81</v>
      </c>
      <c r="C100" s="1">
        <f t="shared" si="14"/>
        <v>8.5</v>
      </c>
      <c r="D100" s="3">
        <f>C100*B100</f>
        <v>2293.3850000000002</v>
      </c>
      <c r="E100" s="18">
        <v>0.05</v>
      </c>
      <c r="F100" s="1">
        <f>D100*E100</f>
        <v>114.66925000000002</v>
      </c>
    </row>
    <row r="101" spans="1:6" s="2" customFormat="1" ht="15" customHeight="1">
      <c r="A101" s="5" t="str">
        <f>A77</f>
        <v>Marginal Esquerda - Estaca 674+06,00 A 690+13,66</v>
      </c>
      <c r="B101" s="1">
        <f t="shared" si="14"/>
        <v>327</v>
      </c>
      <c r="C101" s="1">
        <f t="shared" si="14"/>
        <v>6.25</v>
      </c>
      <c r="D101" s="3">
        <f>C101*B101</f>
        <v>2043.75</v>
      </c>
      <c r="E101" s="18">
        <v>0.05</v>
      </c>
      <c r="F101" s="1">
        <f>D101*E101</f>
        <v>102.1875</v>
      </c>
    </row>
    <row r="102" spans="1:6" s="2" customFormat="1" ht="15" customHeight="1">
      <c r="A102" s="5" t="str">
        <f>A78</f>
        <v>Marginal Esquerda - Estaca 692+09,66 A 699+14,19</v>
      </c>
      <c r="B102" s="1">
        <f t="shared" si="14"/>
        <v>144.53</v>
      </c>
      <c r="C102" s="1">
        <f t="shared" si="14"/>
        <v>6.65</v>
      </c>
      <c r="D102" s="3">
        <f>C102*B102</f>
        <v>961.12450000000001</v>
      </c>
      <c r="E102" s="18">
        <v>0.05</v>
      </c>
      <c r="F102" s="1">
        <f>D102*E102</f>
        <v>48.056225000000005</v>
      </c>
    </row>
    <row r="103" spans="1:6" s="2" customFormat="1" ht="15" customHeight="1">
      <c r="A103" s="5" t="str">
        <f>A79</f>
        <v>Marginal Esquerda - Estaca 701+10,19 A 732+16,65</v>
      </c>
      <c r="B103" s="1">
        <f t="shared" si="14"/>
        <v>626.46</v>
      </c>
      <c r="C103" s="1">
        <f t="shared" si="14"/>
        <v>7.05</v>
      </c>
      <c r="D103" s="3">
        <f>C103*B103</f>
        <v>4416.5430000000006</v>
      </c>
      <c r="E103" s="18">
        <v>0.05</v>
      </c>
      <c r="F103" s="1">
        <f>D103*E103</f>
        <v>220.82715000000005</v>
      </c>
    </row>
    <row r="104" spans="1:6" s="2" customFormat="1" ht="15" customHeight="1">
      <c r="A104" s="71" t="s">
        <v>6</v>
      </c>
      <c r="B104" s="72"/>
      <c r="C104" s="72"/>
      <c r="D104" s="4">
        <f>SUM(D100:D103)</f>
        <v>9714.8025000000016</v>
      </c>
      <c r="E104" s="25"/>
      <c r="F104" s="4">
        <f>SUM(F100:F103)</f>
        <v>485.74012500000003</v>
      </c>
    </row>
    <row r="105" spans="1:6" ht="7.5" customHeight="1"/>
    <row r="106" spans="1:6" s="2" customFormat="1" ht="17.100000000000001" customHeight="1">
      <c r="A106" s="53" t="s">
        <v>5</v>
      </c>
      <c r="B106" s="54"/>
      <c r="C106" s="54"/>
      <c r="D106" s="54"/>
      <c r="E106" s="54"/>
      <c r="F106" s="55"/>
    </row>
    <row r="107" spans="1:6" s="2" customFormat="1" ht="37.5" customHeight="1">
      <c r="A107" s="31" t="s">
        <v>13</v>
      </c>
      <c r="B107" s="6" t="s">
        <v>3</v>
      </c>
      <c r="C107" s="6" t="s">
        <v>4</v>
      </c>
      <c r="D107" s="6" t="s">
        <v>0</v>
      </c>
      <c r="E107" s="6" t="s">
        <v>1</v>
      </c>
      <c r="F107" s="6" t="s">
        <v>2</v>
      </c>
    </row>
    <row r="108" spans="1:6" s="2" customFormat="1" ht="15" customHeight="1">
      <c r="A108" s="5" t="str">
        <f>A92</f>
        <v>Marginal Esquerda - Estaca 645+11,19 A 659+01,00</v>
      </c>
      <c r="B108" s="1">
        <f t="shared" ref="B108:C111" si="15">C92</f>
        <v>269.81</v>
      </c>
      <c r="C108" s="1">
        <f>D92</f>
        <v>8.5</v>
      </c>
      <c r="D108" s="3">
        <f>C108*B108</f>
        <v>2293.3850000000002</v>
      </c>
      <c r="E108" s="18">
        <v>0.08</v>
      </c>
      <c r="F108" s="1">
        <f>D108*E108</f>
        <v>183.47080000000003</v>
      </c>
    </row>
    <row r="109" spans="1:6" s="2" customFormat="1" ht="15" customHeight="1">
      <c r="A109" s="5" t="str">
        <f>A93</f>
        <v>Marginal Esquerda - Estaca 674+06,00 A 690+13,66</v>
      </c>
      <c r="B109" s="1">
        <f t="shared" si="15"/>
        <v>327</v>
      </c>
      <c r="C109" s="1">
        <f t="shared" si="15"/>
        <v>6.25</v>
      </c>
      <c r="D109" s="3">
        <f>C109*B109</f>
        <v>2043.75</v>
      </c>
      <c r="E109" s="18">
        <v>0.08</v>
      </c>
      <c r="F109" s="1">
        <f>D109*E109</f>
        <v>163.5</v>
      </c>
    </row>
    <row r="110" spans="1:6" s="2" customFormat="1" ht="15" customHeight="1">
      <c r="A110" s="5" t="str">
        <f>A94</f>
        <v>Marginal Esquerda - Estaca 692+09,66 A 699+14,19</v>
      </c>
      <c r="B110" s="1">
        <f t="shared" si="15"/>
        <v>144.53</v>
      </c>
      <c r="C110" s="1">
        <f t="shared" si="15"/>
        <v>6.65</v>
      </c>
      <c r="D110" s="3">
        <f>C110*B110</f>
        <v>961.12450000000001</v>
      </c>
      <c r="E110" s="18">
        <v>0.08</v>
      </c>
      <c r="F110" s="1">
        <f>D110*E110</f>
        <v>76.889960000000002</v>
      </c>
    </row>
    <row r="111" spans="1:6" s="2" customFormat="1" ht="15" customHeight="1">
      <c r="A111" s="5" t="str">
        <f>A95</f>
        <v>Marginal Esquerda - Estaca 701+10,19 A 732+16,65</v>
      </c>
      <c r="B111" s="1">
        <f t="shared" si="15"/>
        <v>626.46</v>
      </c>
      <c r="C111" s="1">
        <f t="shared" si="15"/>
        <v>7.05</v>
      </c>
      <c r="D111" s="3">
        <f>C111*B111</f>
        <v>4416.5430000000006</v>
      </c>
      <c r="E111" s="18">
        <v>0.08</v>
      </c>
      <c r="F111" s="1">
        <f>D111*E111</f>
        <v>353.32344000000006</v>
      </c>
    </row>
    <row r="112" spans="1:6" s="2" customFormat="1" ht="15" customHeight="1">
      <c r="A112" s="71" t="s">
        <v>6</v>
      </c>
      <c r="B112" s="72"/>
      <c r="C112" s="72"/>
      <c r="D112" s="4">
        <f>SUM(D108:D111)</f>
        <v>9714.8025000000016</v>
      </c>
      <c r="E112" s="25"/>
      <c r="F112" s="4">
        <f>SUM(F108:F111)</f>
        <v>777.18420000000015</v>
      </c>
    </row>
    <row r="113" spans="1:6" ht="7.5" customHeight="1">
      <c r="A113" s="56"/>
      <c r="B113" s="56"/>
      <c r="C113" s="56"/>
      <c r="D113" s="56"/>
      <c r="E113" s="56"/>
      <c r="F113" s="56"/>
    </row>
    <row r="114" spans="1:6" s="2" customFormat="1" ht="17.100000000000001" customHeight="1">
      <c r="A114" s="69" t="s">
        <v>56</v>
      </c>
      <c r="B114" s="69"/>
      <c r="C114" s="69"/>
      <c r="D114" s="69"/>
      <c r="E114" s="69"/>
      <c r="F114" s="70"/>
    </row>
    <row r="115" spans="1:6" ht="7.5" customHeight="1"/>
    <row r="116" spans="1:6" s="2" customFormat="1" ht="17.100000000000001" customHeight="1">
      <c r="A116" s="53" t="s">
        <v>49</v>
      </c>
      <c r="B116" s="54"/>
      <c r="C116" s="54"/>
      <c r="D116" s="54"/>
      <c r="E116" s="54"/>
      <c r="F116" s="55"/>
    </row>
    <row r="117" spans="1:6" s="2" customFormat="1" ht="37.5" customHeight="1">
      <c r="A117" s="57" t="s">
        <v>13</v>
      </c>
      <c r="B117" s="59"/>
      <c r="C117" s="6" t="s">
        <v>3</v>
      </c>
      <c r="D117" s="6" t="s">
        <v>4</v>
      </c>
      <c r="E117" s="6" t="s">
        <v>118</v>
      </c>
      <c r="F117" s="6" t="s">
        <v>52</v>
      </c>
    </row>
    <row r="118" spans="1:6" s="2" customFormat="1" ht="15" customHeight="1">
      <c r="A118" s="60" t="s">
        <v>98</v>
      </c>
      <c r="B118" s="62"/>
      <c r="C118" s="1">
        <v>158.27000000000001</v>
      </c>
      <c r="D118" s="1">
        <v>2.65</v>
      </c>
      <c r="E118" s="3">
        <v>0.2</v>
      </c>
      <c r="F118" s="3">
        <f>E118*D118*C118</f>
        <v>83.883100000000013</v>
      </c>
    </row>
    <row r="119" spans="1:6" s="2" customFormat="1" ht="15" customHeight="1">
      <c r="A119" s="63" t="s">
        <v>6</v>
      </c>
      <c r="B119" s="64"/>
      <c r="C119" s="64"/>
      <c r="D119" s="64"/>
      <c r="E119" s="65"/>
      <c r="F119" s="10">
        <f>SUM(F118:F118)</f>
        <v>83.883100000000013</v>
      </c>
    </row>
    <row r="120" spans="1:6">
      <c r="A120" s="50" t="s">
        <v>14</v>
      </c>
      <c r="B120" s="51"/>
      <c r="C120" s="51"/>
      <c r="D120" s="51"/>
      <c r="E120" s="52"/>
      <c r="F120" s="13">
        <f>F119*1.5</f>
        <v>125.82465000000002</v>
      </c>
    </row>
    <row r="121" spans="1:6" ht="7.5" customHeight="1"/>
    <row r="122" spans="1:6" s="2" customFormat="1" ht="17.100000000000001" customHeight="1">
      <c r="A122" s="53" t="s">
        <v>54</v>
      </c>
      <c r="B122" s="54"/>
      <c r="C122" s="54"/>
      <c r="D122" s="54"/>
      <c r="E122" s="54"/>
      <c r="F122" s="55"/>
    </row>
    <row r="123" spans="1:6" s="2" customFormat="1" ht="37.5" customHeight="1">
      <c r="A123" s="57" t="s">
        <v>13</v>
      </c>
      <c r="B123" s="59"/>
      <c r="C123" s="6" t="s">
        <v>3</v>
      </c>
      <c r="D123" s="6" t="s">
        <v>4</v>
      </c>
      <c r="E123" s="6" t="s">
        <v>118</v>
      </c>
      <c r="F123" s="6" t="s">
        <v>52</v>
      </c>
    </row>
    <row r="124" spans="1:6" s="2" customFormat="1" ht="15" customHeight="1">
      <c r="A124" s="60" t="s">
        <v>98</v>
      </c>
      <c r="B124" s="62"/>
      <c r="C124" s="1">
        <v>158.27000000000001</v>
      </c>
      <c r="D124" s="1">
        <f>D118</f>
        <v>2.65</v>
      </c>
      <c r="E124" s="3">
        <v>0.2</v>
      </c>
      <c r="F124" s="3">
        <f>E124*D124*C124</f>
        <v>83.883100000000013</v>
      </c>
    </row>
    <row r="125" spans="1:6" s="2" customFormat="1" ht="15" customHeight="1">
      <c r="A125" s="63" t="s">
        <v>6</v>
      </c>
      <c r="B125" s="64"/>
      <c r="C125" s="64"/>
      <c r="D125" s="64"/>
      <c r="E125" s="65"/>
      <c r="F125" s="10">
        <f>SUM(F124:F124)</f>
        <v>83.883100000000013</v>
      </c>
    </row>
    <row r="126" spans="1:6">
      <c r="A126" s="50" t="s">
        <v>14</v>
      </c>
      <c r="B126" s="51"/>
      <c r="C126" s="51"/>
      <c r="D126" s="51"/>
      <c r="E126" s="52"/>
      <c r="F126" s="13">
        <f>F125*1.5</f>
        <v>125.82465000000002</v>
      </c>
    </row>
    <row r="127" spans="1:6" ht="7.5" customHeight="1"/>
    <row r="128" spans="1:6" s="2" customFormat="1" ht="20.100000000000001" customHeight="1">
      <c r="A128" s="53" t="s">
        <v>24</v>
      </c>
      <c r="B128" s="54"/>
      <c r="C128" s="54"/>
      <c r="D128" s="54"/>
      <c r="E128" s="54"/>
      <c r="F128" s="55"/>
    </row>
    <row r="129" spans="1:6" s="2" customFormat="1" ht="39.950000000000003" customHeight="1">
      <c r="A129" s="28" t="s">
        <v>13</v>
      </c>
      <c r="B129" s="6" t="s">
        <v>3</v>
      </c>
      <c r="C129" s="6" t="s">
        <v>4</v>
      </c>
      <c r="D129" s="6" t="s">
        <v>0</v>
      </c>
      <c r="E129" s="6" t="s">
        <v>1</v>
      </c>
      <c r="F129" s="6" t="s">
        <v>2</v>
      </c>
    </row>
    <row r="130" spans="1:6" s="2" customFormat="1" ht="15" customHeight="1">
      <c r="A130" s="5" t="str">
        <f>A124</f>
        <v>Marginal Esquerda - Estaca 732+16,65 A 740+14,92</v>
      </c>
      <c r="B130" s="1">
        <f>C124</f>
        <v>158.27000000000001</v>
      </c>
      <c r="C130" s="1">
        <f>D124</f>
        <v>2.65</v>
      </c>
      <c r="D130" s="3">
        <f>C130*B130</f>
        <v>419.41550000000001</v>
      </c>
      <c r="E130" s="1">
        <v>0.3</v>
      </c>
      <c r="F130" s="1">
        <f>D130*E130</f>
        <v>125.82464999999999</v>
      </c>
    </row>
    <row r="131" spans="1:6" s="2" customFormat="1" ht="15" customHeight="1">
      <c r="A131" s="63" t="s">
        <v>6</v>
      </c>
      <c r="B131" s="64"/>
      <c r="C131" s="64"/>
      <c r="D131" s="64"/>
      <c r="E131" s="65"/>
      <c r="F131" s="10">
        <f>SUM(F130:F130)</f>
        <v>125.82464999999999</v>
      </c>
    </row>
    <row r="132" spans="1:6" ht="7.5" customHeight="1"/>
    <row r="133" spans="1:6" s="2" customFormat="1" ht="20.100000000000001" customHeight="1">
      <c r="A133" s="53" t="s">
        <v>26</v>
      </c>
      <c r="B133" s="54"/>
      <c r="C133" s="54"/>
      <c r="D133" s="54"/>
      <c r="E133" s="54"/>
      <c r="F133" s="55"/>
    </row>
    <row r="134" spans="1:6" s="2" customFormat="1" ht="37.5" customHeight="1">
      <c r="A134" s="57" t="s">
        <v>13</v>
      </c>
      <c r="B134" s="58"/>
      <c r="C134" s="59"/>
      <c r="D134" s="6" t="s">
        <v>3</v>
      </c>
      <c r="E134" s="6" t="s">
        <v>4</v>
      </c>
      <c r="F134" s="6" t="s">
        <v>0</v>
      </c>
    </row>
    <row r="135" spans="1:6" s="2" customFormat="1" ht="15" customHeight="1">
      <c r="A135" s="66" t="str">
        <f>A130</f>
        <v>Marginal Esquerda - Estaca 732+16,65 A 740+14,92</v>
      </c>
      <c r="B135" s="67"/>
      <c r="C135" s="68"/>
      <c r="D135" s="9">
        <f>B130</f>
        <v>158.27000000000001</v>
      </c>
      <c r="E135" s="9">
        <f>C130</f>
        <v>2.65</v>
      </c>
      <c r="F135" s="1">
        <f>D135*E135</f>
        <v>419.41550000000001</v>
      </c>
    </row>
    <row r="136" spans="1:6" s="2" customFormat="1" ht="15" customHeight="1">
      <c r="A136" s="63" t="s">
        <v>6</v>
      </c>
      <c r="B136" s="64"/>
      <c r="C136" s="64"/>
      <c r="D136" s="64"/>
      <c r="E136" s="65"/>
      <c r="F136" s="10">
        <f>SUM(F135:F135)</f>
        <v>419.41550000000001</v>
      </c>
    </row>
    <row r="137" spans="1:6" ht="7.5" customHeight="1"/>
    <row r="138" spans="1:6" s="2" customFormat="1" ht="17.100000000000001" customHeight="1">
      <c r="A138" s="53" t="s">
        <v>19</v>
      </c>
      <c r="B138" s="54"/>
      <c r="C138" s="54"/>
      <c r="D138" s="54"/>
      <c r="E138" s="54"/>
      <c r="F138" s="55"/>
    </row>
    <row r="139" spans="1:6" s="2" customFormat="1" ht="37.5" customHeight="1">
      <c r="A139" s="57" t="s">
        <v>13</v>
      </c>
      <c r="B139" s="59"/>
      <c r="C139" s="6" t="s">
        <v>3</v>
      </c>
      <c r="D139" s="6" t="s">
        <v>4</v>
      </c>
      <c r="E139" s="6" t="s">
        <v>7</v>
      </c>
      <c r="F139" s="6" t="s">
        <v>0</v>
      </c>
    </row>
    <row r="140" spans="1:6" s="2" customFormat="1" ht="15" customHeight="1">
      <c r="A140" s="60" t="str">
        <f>A135</f>
        <v>Marginal Esquerda - Estaca 732+16,65 A 740+14,92</v>
      </c>
      <c r="B140" s="62"/>
      <c r="C140" s="1">
        <f>D135</f>
        <v>158.27000000000001</v>
      </c>
      <c r="D140" s="1">
        <f>E135</f>
        <v>2.65</v>
      </c>
      <c r="E140" s="3">
        <v>2</v>
      </c>
      <c r="F140" s="3">
        <f>E140*D140*C140</f>
        <v>838.83100000000002</v>
      </c>
    </row>
    <row r="141" spans="1:6" s="2" customFormat="1" ht="15" customHeight="1">
      <c r="A141" s="63" t="s">
        <v>6</v>
      </c>
      <c r="B141" s="64"/>
      <c r="C141" s="64"/>
      <c r="D141" s="64"/>
      <c r="E141" s="65"/>
      <c r="F141" s="10">
        <f>SUM(F140:F140)</f>
        <v>838.83100000000002</v>
      </c>
    </row>
    <row r="142" spans="1:6" ht="7.5" customHeight="1"/>
    <row r="143" spans="1:6" s="2" customFormat="1" ht="17.100000000000001" customHeight="1">
      <c r="A143" s="53" t="s">
        <v>15</v>
      </c>
      <c r="B143" s="54"/>
      <c r="C143" s="54"/>
      <c r="D143" s="54"/>
      <c r="E143" s="54"/>
      <c r="F143" s="55"/>
    </row>
    <row r="144" spans="1:6" s="2" customFormat="1" ht="37.5" customHeight="1">
      <c r="A144" s="38" t="s">
        <v>13</v>
      </c>
      <c r="B144" s="6" t="s">
        <v>3</v>
      </c>
      <c r="C144" s="6" t="s">
        <v>4</v>
      </c>
      <c r="D144" s="6" t="s">
        <v>0</v>
      </c>
      <c r="E144" s="6" t="s">
        <v>1</v>
      </c>
      <c r="F144" s="6" t="s">
        <v>2</v>
      </c>
    </row>
    <row r="145" spans="1:6" s="2" customFormat="1" ht="15" customHeight="1">
      <c r="A145" s="5" t="str">
        <f>A140</f>
        <v>Marginal Esquerda - Estaca 732+16,65 A 740+14,92</v>
      </c>
      <c r="B145" s="1">
        <f>C140</f>
        <v>158.27000000000001</v>
      </c>
      <c r="C145" s="1">
        <f>D140</f>
        <v>2.65</v>
      </c>
      <c r="D145" s="3">
        <f>C145*B145</f>
        <v>419.41550000000001</v>
      </c>
      <c r="E145" s="18">
        <v>0.05</v>
      </c>
      <c r="F145" s="1">
        <f>D145*E145</f>
        <v>20.970775000000003</v>
      </c>
    </row>
    <row r="146" spans="1:6" s="2" customFormat="1" ht="15" customHeight="1">
      <c r="A146" s="71" t="s">
        <v>6</v>
      </c>
      <c r="B146" s="72"/>
      <c r="C146" s="72"/>
      <c r="D146" s="4">
        <f>SUM(D145:D145)</f>
        <v>419.41550000000001</v>
      </c>
      <c r="E146" s="25"/>
      <c r="F146" s="4">
        <f>SUM(F145:F145)</f>
        <v>20.970775000000003</v>
      </c>
    </row>
    <row r="147" spans="1:6" ht="7.5" customHeight="1"/>
    <row r="148" spans="1:6" s="2" customFormat="1" ht="17.100000000000001" customHeight="1">
      <c r="A148" s="53" t="s">
        <v>5</v>
      </c>
      <c r="B148" s="54"/>
      <c r="C148" s="54"/>
      <c r="D148" s="54"/>
      <c r="E148" s="54"/>
      <c r="F148" s="55"/>
    </row>
    <row r="149" spans="1:6" s="2" customFormat="1" ht="37.5" customHeight="1">
      <c r="A149" s="38" t="s">
        <v>13</v>
      </c>
      <c r="B149" s="6" t="s">
        <v>3</v>
      </c>
      <c r="C149" s="6" t="s">
        <v>4</v>
      </c>
      <c r="D149" s="6" t="s">
        <v>0</v>
      </c>
      <c r="E149" s="6" t="s">
        <v>1</v>
      </c>
      <c r="F149" s="6" t="s">
        <v>2</v>
      </c>
    </row>
    <row r="150" spans="1:6" s="2" customFormat="1" ht="15" customHeight="1">
      <c r="A150" s="5" t="str">
        <f>A145</f>
        <v>Marginal Esquerda - Estaca 732+16,65 A 740+14,92</v>
      </c>
      <c r="B150" s="1">
        <f>B145</f>
        <v>158.27000000000001</v>
      </c>
      <c r="C150" s="1">
        <f>C145</f>
        <v>2.65</v>
      </c>
      <c r="D150" s="3">
        <f>C150*B150</f>
        <v>419.41550000000001</v>
      </c>
      <c r="E150" s="18">
        <v>0.08</v>
      </c>
      <c r="F150" s="1">
        <f>D150*E150</f>
        <v>33.553240000000002</v>
      </c>
    </row>
    <row r="151" spans="1:6" s="2" customFormat="1" ht="15" customHeight="1">
      <c r="A151" s="71" t="s">
        <v>6</v>
      </c>
      <c r="B151" s="72"/>
      <c r="C151" s="72"/>
      <c r="D151" s="4">
        <f>SUM(D150:D150)</f>
        <v>419.41550000000001</v>
      </c>
      <c r="E151" s="25"/>
      <c r="F151" s="4">
        <f>SUM(F150:F150)</f>
        <v>33.553240000000002</v>
      </c>
    </row>
    <row r="152" spans="1:6" ht="7.5" customHeight="1"/>
    <row r="153" spans="1:6" s="2" customFormat="1" ht="17.100000000000001" customHeight="1">
      <c r="A153" s="69" t="s">
        <v>21</v>
      </c>
      <c r="B153" s="69"/>
      <c r="C153" s="69"/>
      <c r="D153" s="69"/>
      <c r="E153" s="69"/>
      <c r="F153" s="70"/>
    </row>
    <row r="154" spans="1:6" ht="7.5" customHeight="1"/>
    <row r="155" spans="1:6" s="2" customFormat="1" ht="20.100000000000001" customHeight="1">
      <c r="A155" s="53" t="s">
        <v>20</v>
      </c>
      <c r="B155" s="54"/>
      <c r="C155" s="54"/>
      <c r="D155" s="54"/>
      <c r="E155" s="54"/>
      <c r="F155" s="55"/>
    </row>
    <row r="156" spans="1:6" s="2" customFormat="1" ht="37.5" customHeight="1">
      <c r="A156" s="57" t="s">
        <v>13</v>
      </c>
      <c r="B156" s="58"/>
      <c r="C156" s="59"/>
      <c r="D156" s="6" t="s">
        <v>3</v>
      </c>
      <c r="E156" s="6" t="s">
        <v>4</v>
      </c>
      <c r="F156" s="6" t="s">
        <v>0</v>
      </c>
    </row>
    <row r="157" spans="1:6" s="2" customFormat="1" ht="15" customHeight="1">
      <c r="A157" s="66" t="s">
        <v>74</v>
      </c>
      <c r="B157" s="67"/>
      <c r="C157" s="68"/>
      <c r="D157" s="9">
        <v>140</v>
      </c>
      <c r="E157" s="9">
        <v>8.6999999999999993</v>
      </c>
      <c r="F157" s="1">
        <f t="shared" ref="F157:F166" si="16">D157*E157</f>
        <v>1218</v>
      </c>
    </row>
    <row r="158" spans="1:6" s="2" customFormat="1" ht="15" customHeight="1">
      <c r="A158" s="66" t="s">
        <v>75</v>
      </c>
      <c r="B158" s="67"/>
      <c r="C158" s="68"/>
      <c r="D158" s="9">
        <v>249.2</v>
      </c>
      <c r="E158" s="9">
        <v>6.25</v>
      </c>
      <c r="F158" s="1">
        <f t="shared" si="16"/>
        <v>1557.5</v>
      </c>
    </row>
    <row r="159" spans="1:6" s="2" customFormat="1" ht="15" customHeight="1">
      <c r="A159" s="66" t="s">
        <v>76</v>
      </c>
      <c r="B159" s="67"/>
      <c r="C159" s="68"/>
      <c r="D159" s="9">
        <v>234.3</v>
      </c>
      <c r="E159" s="9">
        <v>7.85</v>
      </c>
      <c r="F159" s="1">
        <f t="shared" si="16"/>
        <v>1839.2550000000001</v>
      </c>
    </row>
    <row r="160" spans="1:6" s="2" customFormat="1" ht="15" customHeight="1">
      <c r="A160" s="66" t="s">
        <v>79</v>
      </c>
      <c r="B160" s="67"/>
      <c r="C160" s="68"/>
      <c r="D160" s="9">
        <v>156.6</v>
      </c>
      <c r="E160" s="9">
        <v>7.6</v>
      </c>
      <c r="F160" s="1">
        <f t="shared" si="16"/>
        <v>1190.1599999999999</v>
      </c>
    </row>
    <row r="161" spans="1:6" s="2" customFormat="1" ht="15" customHeight="1">
      <c r="A161" s="66" t="s">
        <v>80</v>
      </c>
      <c r="B161" s="67"/>
      <c r="C161" s="68"/>
      <c r="D161" s="9">
        <v>36</v>
      </c>
      <c r="E161" s="9">
        <v>11.5</v>
      </c>
      <c r="F161" s="1">
        <f t="shared" si="16"/>
        <v>414</v>
      </c>
    </row>
    <row r="162" spans="1:6" s="2" customFormat="1" ht="15" customHeight="1">
      <c r="A162" s="66" t="s">
        <v>81</v>
      </c>
      <c r="B162" s="67"/>
      <c r="C162" s="68"/>
      <c r="D162" s="9">
        <v>144.30000000000001</v>
      </c>
      <c r="E162" s="9">
        <v>6.65</v>
      </c>
      <c r="F162" s="1">
        <f t="shared" si="16"/>
        <v>959.59500000000014</v>
      </c>
    </row>
    <row r="163" spans="1:6" s="2" customFormat="1" ht="15" customHeight="1">
      <c r="A163" s="66" t="s">
        <v>82</v>
      </c>
      <c r="B163" s="67"/>
      <c r="C163" s="68"/>
      <c r="D163" s="9">
        <v>36</v>
      </c>
      <c r="E163" s="9">
        <v>11.5</v>
      </c>
      <c r="F163" s="1">
        <f t="shared" si="16"/>
        <v>414</v>
      </c>
    </row>
    <row r="164" spans="1:6" s="2" customFormat="1" ht="15" customHeight="1">
      <c r="A164" s="66" t="s">
        <v>83</v>
      </c>
      <c r="B164" s="67"/>
      <c r="C164" s="68"/>
      <c r="D164" s="9">
        <v>504.26</v>
      </c>
      <c r="E164" s="9">
        <v>4.5</v>
      </c>
      <c r="F164" s="1">
        <f t="shared" si="16"/>
        <v>2269.17</v>
      </c>
    </row>
    <row r="165" spans="1:6" s="2" customFormat="1" ht="15" customHeight="1">
      <c r="A165" s="66" t="s">
        <v>84</v>
      </c>
      <c r="B165" s="67"/>
      <c r="C165" s="68"/>
      <c r="D165" s="9">
        <v>265</v>
      </c>
      <c r="E165" s="9">
        <v>9.1999999999999993</v>
      </c>
      <c r="F165" s="1">
        <f t="shared" si="16"/>
        <v>2438</v>
      </c>
    </row>
    <row r="166" spans="1:6" s="2" customFormat="1" ht="15" customHeight="1">
      <c r="A166" s="66" t="s">
        <v>87</v>
      </c>
      <c r="B166" s="67"/>
      <c r="C166" s="68"/>
      <c r="D166" s="9">
        <v>178</v>
      </c>
      <c r="E166" s="9">
        <v>11.9</v>
      </c>
      <c r="F166" s="1">
        <f t="shared" si="16"/>
        <v>2118.2000000000003</v>
      </c>
    </row>
    <row r="167" spans="1:6" s="2" customFormat="1" ht="15" customHeight="1">
      <c r="A167" s="63" t="s">
        <v>6</v>
      </c>
      <c r="B167" s="64"/>
      <c r="C167" s="64"/>
      <c r="D167" s="64"/>
      <c r="E167" s="65"/>
      <c r="F167" s="10">
        <f>SUM(F157:F166)</f>
        <v>14417.880000000001</v>
      </c>
    </row>
    <row r="168" spans="1:6" ht="7.5" customHeight="1"/>
    <row r="169" spans="1:6" s="2" customFormat="1" ht="20.100000000000001" customHeight="1">
      <c r="A169" s="53" t="s">
        <v>22</v>
      </c>
      <c r="B169" s="54"/>
      <c r="C169" s="54"/>
      <c r="D169" s="54"/>
      <c r="E169" s="54"/>
      <c r="F169" s="55"/>
    </row>
    <row r="170" spans="1:6" s="2" customFormat="1" ht="39.950000000000003" customHeight="1">
      <c r="A170" s="17" t="s">
        <v>13</v>
      </c>
      <c r="B170" s="6" t="s">
        <v>3</v>
      </c>
      <c r="C170" s="6" t="s">
        <v>4</v>
      </c>
      <c r="D170" s="6" t="s">
        <v>0</v>
      </c>
      <c r="E170" s="6" t="s">
        <v>1</v>
      </c>
      <c r="F170" s="6" t="s">
        <v>2</v>
      </c>
    </row>
    <row r="171" spans="1:6" s="2" customFormat="1" ht="15" customHeight="1">
      <c r="A171" s="5" t="str">
        <f t="shared" ref="A171:A180" si="17">A157</f>
        <v>Marginal Direita - Estaca 648+00,00 A 655+00,00</v>
      </c>
      <c r="B171" s="1">
        <f t="shared" ref="B171:B180" si="18">D157</f>
        <v>140</v>
      </c>
      <c r="C171" s="1">
        <f t="shared" ref="C171:C180" si="19">E157</f>
        <v>8.6999999999999993</v>
      </c>
      <c r="D171" s="3">
        <f>C171*B171</f>
        <v>1218</v>
      </c>
      <c r="E171" s="1">
        <v>0.3</v>
      </c>
      <c r="F171" s="1">
        <f>D171*E171</f>
        <v>365.4</v>
      </c>
    </row>
    <row r="172" spans="1:6" s="2" customFormat="1" ht="15" customHeight="1">
      <c r="A172" s="5" t="str">
        <f t="shared" si="17"/>
        <v>Marginal Direita - Estaca 655+00,00 A 667+09,20</v>
      </c>
      <c r="B172" s="1">
        <f t="shared" si="18"/>
        <v>249.2</v>
      </c>
      <c r="C172" s="1">
        <f t="shared" si="19"/>
        <v>6.25</v>
      </c>
      <c r="D172" s="3">
        <f t="shared" ref="D172:D178" si="20">C172*B172</f>
        <v>1557.5</v>
      </c>
      <c r="E172" s="1">
        <v>0.3</v>
      </c>
      <c r="F172" s="1">
        <f t="shared" ref="F172:F178" si="21">D172*E172</f>
        <v>467.25</v>
      </c>
    </row>
    <row r="173" spans="1:6" s="2" customFormat="1" ht="15" customHeight="1">
      <c r="A173" s="5" t="str">
        <f t="shared" si="17"/>
        <v>Marginal Direita - Estaca 670+14,85 A 682+09,15</v>
      </c>
      <c r="B173" s="1">
        <f t="shared" si="18"/>
        <v>234.3</v>
      </c>
      <c r="C173" s="1">
        <f t="shared" si="19"/>
        <v>7.85</v>
      </c>
      <c r="D173" s="3">
        <f t="shared" si="20"/>
        <v>1839.2550000000001</v>
      </c>
      <c r="E173" s="1">
        <v>0.3</v>
      </c>
      <c r="F173" s="1">
        <f t="shared" si="21"/>
        <v>551.77650000000006</v>
      </c>
    </row>
    <row r="174" spans="1:6" s="2" customFormat="1" ht="15" customHeight="1">
      <c r="A174" s="5" t="str">
        <f t="shared" si="17"/>
        <v>Marginal Direita - Estaca 683+09,70 A 691+06,30</v>
      </c>
      <c r="B174" s="1">
        <f t="shared" si="18"/>
        <v>156.6</v>
      </c>
      <c r="C174" s="1">
        <f t="shared" si="19"/>
        <v>7.6</v>
      </c>
      <c r="D174" s="3">
        <f t="shared" si="20"/>
        <v>1190.1599999999999</v>
      </c>
      <c r="E174" s="1">
        <v>0.3</v>
      </c>
      <c r="F174" s="1">
        <f t="shared" si="21"/>
        <v>357.04799999999994</v>
      </c>
    </row>
    <row r="175" spans="1:6" s="2" customFormat="1" ht="15" customHeight="1">
      <c r="A175" s="5" t="str">
        <f t="shared" si="17"/>
        <v>Marginal Direita - Estaca 691+06,30 A 693+02,30</v>
      </c>
      <c r="B175" s="1">
        <f t="shared" si="18"/>
        <v>36</v>
      </c>
      <c r="C175" s="1">
        <f t="shared" si="19"/>
        <v>11.5</v>
      </c>
      <c r="D175" s="3">
        <f t="shared" si="20"/>
        <v>414</v>
      </c>
      <c r="E175" s="1">
        <v>0.3</v>
      </c>
      <c r="F175" s="1">
        <f t="shared" si="21"/>
        <v>124.19999999999999</v>
      </c>
    </row>
    <row r="176" spans="1:6" s="2" customFormat="1" ht="15" customHeight="1">
      <c r="A176" s="5" t="str">
        <f t="shared" si="17"/>
        <v>Marginal Direita - Estaca 693+02,30 A 700+06,85</v>
      </c>
      <c r="B176" s="1">
        <f t="shared" si="18"/>
        <v>144.30000000000001</v>
      </c>
      <c r="C176" s="1">
        <f t="shared" si="19"/>
        <v>6.65</v>
      </c>
      <c r="D176" s="3">
        <f t="shared" si="20"/>
        <v>959.59500000000014</v>
      </c>
      <c r="E176" s="1">
        <v>0.3</v>
      </c>
      <c r="F176" s="1">
        <f t="shared" si="21"/>
        <v>287.87850000000003</v>
      </c>
    </row>
    <row r="177" spans="1:6" s="2" customFormat="1" ht="15" customHeight="1">
      <c r="A177" s="5" t="str">
        <f t="shared" si="17"/>
        <v>Marginal Direita - Estaca 700+06,85 A 702+02,85</v>
      </c>
      <c r="B177" s="1">
        <f t="shared" si="18"/>
        <v>36</v>
      </c>
      <c r="C177" s="1">
        <f t="shared" si="19"/>
        <v>11.5</v>
      </c>
      <c r="D177" s="3">
        <f t="shared" si="20"/>
        <v>414</v>
      </c>
      <c r="E177" s="1">
        <v>0.3</v>
      </c>
      <c r="F177" s="1">
        <f t="shared" si="21"/>
        <v>124.19999999999999</v>
      </c>
    </row>
    <row r="178" spans="1:6" s="2" customFormat="1" ht="15" customHeight="1">
      <c r="A178" s="5" t="str">
        <f t="shared" si="17"/>
        <v>Marginal Direita - Estaca 702+02,85 A 727+07,11</v>
      </c>
      <c r="B178" s="1">
        <f t="shared" si="18"/>
        <v>504.26</v>
      </c>
      <c r="C178" s="1">
        <f t="shared" si="19"/>
        <v>4.5</v>
      </c>
      <c r="D178" s="3">
        <f t="shared" si="20"/>
        <v>2269.17</v>
      </c>
      <c r="E178" s="1">
        <v>0.3</v>
      </c>
      <c r="F178" s="1">
        <f t="shared" si="21"/>
        <v>680.75099999999998</v>
      </c>
    </row>
    <row r="179" spans="1:6" s="2" customFormat="1" ht="15" customHeight="1">
      <c r="A179" s="5" t="str">
        <f t="shared" si="17"/>
        <v>Marginal Direita - Estaca 727+07,11 A 740+12,11</v>
      </c>
      <c r="B179" s="1">
        <f t="shared" si="18"/>
        <v>265</v>
      </c>
      <c r="C179" s="1">
        <f t="shared" si="19"/>
        <v>9.1999999999999993</v>
      </c>
      <c r="D179" s="3">
        <f>C179*B179</f>
        <v>2438</v>
      </c>
      <c r="E179" s="1">
        <v>0.3</v>
      </c>
      <c r="F179" s="1">
        <f>D179*E179</f>
        <v>731.4</v>
      </c>
    </row>
    <row r="180" spans="1:6" s="2" customFormat="1" ht="15" customHeight="1">
      <c r="A180" s="5" t="str">
        <f t="shared" si="17"/>
        <v>Ramo A</v>
      </c>
      <c r="B180" s="1">
        <f t="shared" si="18"/>
        <v>178</v>
      </c>
      <c r="C180" s="1">
        <f t="shared" si="19"/>
        <v>11.9</v>
      </c>
      <c r="D180" s="3">
        <f>C180*B180</f>
        <v>2118.2000000000003</v>
      </c>
      <c r="E180" s="1">
        <v>0.3</v>
      </c>
      <c r="F180" s="1">
        <f>D180*E180</f>
        <v>635.46</v>
      </c>
    </row>
    <row r="181" spans="1:6" s="2" customFormat="1" ht="15" customHeight="1">
      <c r="A181" s="63" t="s">
        <v>6</v>
      </c>
      <c r="B181" s="64"/>
      <c r="C181" s="64"/>
      <c r="D181" s="64"/>
      <c r="E181" s="65"/>
      <c r="F181" s="10">
        <f>SUM(F171:F180)</f>
        <v>4325.3639999999996</v>
      </c>
    </row>
    <row r="182" spans="1:6" s="2" customFormat="1" ht="15" customHeight="1">
      <c r="A182" s="63" t="s">
        <v>127</v>
      </c>
      <c r="B182" s="64"/>
      <c r="C182" s="64"/>
      <c r="D182" s="64"/>
      <c r="E182" s="65"/>
      <c r="F182" s="10">
        <f>F181*0.7</f>
        <v>3027.7547999999997</v>
      </c>
    </row>
    <row r="183" spans="1:6" s="2" customFormat="1" ht="15" customHeight="1">
      <c r="A183" s="63" t="s">
        <v>128</v>
      </c>
      <c r="B183" s="64"/>
      <c r="C183" s="64"/>
      <c r="D183" s="64"/>
      <c r="E183" s="65"/>
      <c r="F183" s="10">
        <f>F181*0.3</f>
        <v>1297.6091999999999</v>
      </c>
    </row>
    <row r="184" spans="1:6" ht="7.5" customHeight="1"/>
    <row r="185" spans="1:6" s="2" customFormat="1" ht="20.100000000000001" customHeight="1">
      <c r="A185" s="53" t="s">
        <v>23</v>
      </c>
      <c r="B185" s="54"/>
      <c r="C185" s="54"/>
      <c r="D185" s="54"/>
      <c r="E185" s="54"/>
      <c r="F185" s="55"/>
    </row>
    <row r="186" spans="1:6" s="2" customFormat="1" ht="39.950000000000003" customHeight="1">
      <c r="A186" s="17" t="s">
        <v>13</v>
      </c>
      <c r="B186" s="6" t="s">
        <v>3</v>
      </c>
      <c r="C186" s="6" t="s">
        <v>4</v>
      </c>
      <c r="D186" s="6" t="s">
        <v>0</v>
      </c>
      <c r="E186" s="6" t="s">
        <v>1</v>
      </c>
      <c r="F186" s="6" t="s">
        <v>2</v>
      </c>
    </row>
    <row r="187" spans="1:6" s="2" customFormat="1" ht="15" customHeight="1">
      <c r="A187" s="5" t="str">
        <f t="shared" ref="A187:C196" si="22">A171</f>
        <v>Marginal Direita - Estaca 648+00,00 A 655+00,00</v>
      </c>
      <c r="B187" s="1">
        <f t="shared" si="22"/>
        <v>140</v>
      </c>
      <c r="C187" s="1">
        <f t="shared" si="22"/>
        <v>8.6999999999999993</v>
      </c>
      <c r="D187" s="3">
        <f>C187*B187</f>
        <v>1218</v>
      </c>
      <c r="E187" s="1">
        <v>0.3</v>
      </c>
      <c r="F187" s="1">
        <f>D187*E187</f>
        <v>365.4</v>
      </c>
    </row>
    <row r="188" spans="1:6" s="2" customFormat="1" ht="15" customHeight="1">
      <c r="A188" s="5" t="str">
        <f t="shared" si="22"/>
        <v>Marginal Direita - Estaca 655+00,00 A 667+09,20</v>
      </c>
      <c r="B188" s="1">
        <f t="shared" si="22"/>
        <v>249.2</v>
      </c>
      <c r="C188" s="1">
        <f t="shared" si="22"/>
        <v>6.25</v>
      </c>
      <c r="D188" s="3">
        <f t="shared" ref="D188:D194" si="23">C188*B188</f>
        <v>1557.5</v>
      </c>
      <c r="E188" s="1">
        <v>0.3</v>
      </c>
      <c r="F188" s="1">
        <f t="shared" ref="F188:F194" si="24">D188*E188</f>
        <v>467.25</v>
      </c>
    </row>
    <row r="189" spans="1:6" s="2" customFormat="1" ht="15" customHeight="1">
      <c r="A189" s="5" t="str">
        <f t="shared" si="22"/>
        <v>Marginal Direita - Estaca 670+14,85 A 682+09,15</v>
      </c>
      <c r="B189" s="1">
        <f t="shared" si="22"/>
        <v>234.3</v>
      </c>
      <c r="C189" s="1">
        <f t="shared" si="22"/>
        <v>7.85</v>
      </c>
      <c r="D189" s="3">
        <f t="shared" si="23"/>
        <v>1839.2550000000001</v>
      </c>
      <c r="E189" s="1">
        <v>0.3</v>
      </c>
      <c r="F189" s="1">
        <f t="shared" si="24"/>
        <v>551.77650000000006</v>
      </c>
    </row>
    <row r="190" spans="1:6" s="2" customFormat="1" ht="15" customHeight="1">
      <c r="A190" s="5" t="str">
        <f t="shared" si="22"/>
        <v>Marginal Direita - Estaca 683+09,70 A 691+06,30</v>
      </c>
      <c r="B190" s="1">
        <f t="shared" si="22"/>
        <v>156.6</v>
      </c>
      <c r="C190" s="1">
        <f t="shared" si="22"/>
        <v>7.6</v>
      </c>
      <c r="D190" s="3">
        <f t="shared" si="23"/>
        <v>1190.1599999999999</v>
      </c>
      <c r="E190" s="1">
        <v>0.3</v>
      </c>
      <c r="F190" s="1">
        <f t="shared" si="24"/>
        <v>357.04799999999994</v>
      </c>
    </row>
    <row r="191" spans="1:6" s="2" customFormat="1" ht="15" customHeight="1">
      <c r="A191" s="5" t="str">
        <f t="shared" si="22"/>
        <v>Marginal Direita - Estaca 691+06,30 A 693+02,30</v>
      </c>
      <c r="B191" s="1">
        <f t="shared" si="22"/>
        <v>36</v>
      </c>
      <c r="C191" s="1">
        <f t="shared" si="22"/>
        <v>11.5</v>
      </c>
      <c r="D191" s="3">
        <f t="shared" si="23"/>
        <v>414</v>
      </c>
      <c r="E191" s="1">
        <v>0.3</v>
      </c>
      <c r="F191" s="1">
        <f t="shared" si="24"/>
        <v>124.19999999999999</v>
      </c>
    </row>
    <row r="192" spans="1:6" s="2" customFormat="1" ht="15" customHeight="1">
      <c r="A192" s="5" t="str">
        <f t="shared" si="22"/>
        <v>Marginal Direita - Estaca 693+02,30 A 700+06,85</v>
      </c>
      <c r="B192" s="1">
        <f t="shared" si="22"/>
        <v>144.30000000000001</v>
      </c>
      <c r="C192" s="1">
        <f t="shared" si="22"/>
        <v>6.65</v>
      </c>
      <c r="D192" s="3">
        <f t="shared" si="23"/>
        <v>959.59500000000014</v>
      </c>
      <c r="E192" s="1">
        <v>0.3</v>
      </c>
      <c r="F192" s="1">
        <f t="shared" si="24"/>
        <v>287.87850000000003</v>
      </c>
    </row>
    <row r="193" spans="1:6" s="2" customFormat="1" ht="15" customHeight="1">
      <c r="A193" s="5" t="str">
        <f t="shared" si="22"/>
        <v>Marginal Direita - Estaca 700+06,85 A 702+02,85</v>
      </c>
      <c r="B193" s="1">
        <f t="shared" si="22"/>
        <v>36</v>
      </c>
      <c r="C193" s="1">
        <f t="shared" si="22"/>
        <v>11.5</v>
      </c>
      <c r="D193" s="3">
        <f t="shared" si="23"/>
        <v>414</v>
      </c>
      <c r="E193" s="1">
        <v>0.3</v>
      </c>
      <c r="F193" s="1">
        <f t="shared" si="24"/>
        <v>124.19999999999999</v>
      </c>
    </row>
    <row r="194" spans="1:6" s="2" customFormat="1" ht="15" customHeight="1">
      <c r="A194" s="5" t="str">
        <f t="shared" si="22"/>
        <v>Marginal Direita - Estaca 702+02,85 A 727+07,11</v>
      </c>
      <c r="B194" s="1">
        <f t="shared" si="22"/>
        <v>504.26</v>
      </c>
      <c r="C194" s="1">
        <f t="shared" si="22"/>
        <v>4.5</v>
      </c>
      <c r="D194" s="3">
        <f t="shared" si="23"/>
        <v>2269.17</v>
      </c>
      <c r="E194" s="1">
        <v>0.3</v>
      </c>
      <c r="F194" s="1">
        <f t="shared" si="24"/>
        <v>680.75099999999998</v>
      </c>
    </row>
    <row r="195" spans="1:6" s="2" customFormat="1" ht="15" customHeight="1">
      <c r="A195" s="5" t="str">
        <f t="shared" si="22"/>
        <v>Marginal Direita - Estaca 727+07,11 A 740+12,11</v>
      </c>
      <c r="B195" s="1">
        <f t="shared" si="22"/>
        <v>265</v>
      </c>
      <c r="C195" s="1">
        <f t="shared" si="22"/>
        <v>9.1999999999999993</v>
      </c>
      <c r="D195" s="3">
        <f>C195*B195</f>
        <v>2438</v>
      </c>
      <c r="E195" s="1">
        <v>0.3</v>
      </c>
      <c r="F195" s="1">
        <f>D195*E195</f>
        <v>731.4</v>
      </c>
    </row>
    <row r="196" spans="1:6" s="2" customFormat="1" ht="15" customHeight="1">
      <c r="A196" s="5" t="str">
        <f t="shared" si="22"/>
        <v>Ramo A</v>
      </c>
      <c r="B196" s="1">
        <f t="shared" si="22"/>
        <v>178</v>
      </c>
      <c r="C196" s="1">
        <f t="shared" si="22"/>
        <v>11.9</v>
      </c>
      <c r="D196" s="3">
        <f>C196*B196</f>
        <v>2118.2000000000003</v>
      </c>
      <c r="E196" s="1">
        <v>0.3</v>
      </c>
      <c r="F196" s="1">
        <f>D196*E196</f>
        <v>635.46</v>
      </c>
    </row>
    <row r="197" spans="1:6" s="2" customFormat="1" ht="15" customHeight="1">
      <c r="A197" s="63" t="s">
        <v>6</v>
      </c>
      <c r="B197" s="64"/>
      <c r="C197" s="64"/>
      <c r="D197" s="64"/>
      <c r="E197" s="65"/>
      <c r="F197" s="10">
        <f>SUM(F187:F196)</f>
        <v>4325.3639999999996</v>
      </c>
    </row>
    <row r="198" spans="1:6" s="2" customFormat="1" ht="15" customHeight="1">
      <c r="A198" s="63" t="s">
        <v>127</v>
      </c>
      <c r="B198" s="64"/>
      <c r="C198" s="64"/>
      <c r="D198" s="64"/>
      <c r="E198" s="65"/>
      <c r="F198" s="10">
        <f>F197*0.7</f>
        <v>3027.7547999999997</v>
      </c>
    </row>
    <row r="199" spans="1:6" s="2" customFormat="1" ht="15" customHeight="1">
      <c r="A199" s="63" t="s">
        <v>128</v>
      </c>
      <c r="B199" s="64"/>
      <c r="C199" s="64"/>
      <c r="D199" s="64"/>
      <c r="E199" s="65"/>
      <c r="F199" s="10">
        <f>F197*0.3</f>
        <v>1297.6091999999999</v>
      </c>
    </row>
    <row r="200" spans="1:6" ht="7.5" customHeight="1"/>
    <row r="201" spans="1:6" s="2" customFormat="1" ht="20.100000000000001" customHeight="1">
      <c r="A201" s="53" t="s">
        <v>24</v>
      </c>
      <c r="B201" s="54"/>
      <c r="C201" s="54"/>
      <c r="D201" s="54"/>
      <c r="E201" s="54"/>
      <c r="F201" s="55"/>
    </row>
    <row r="202" spans="1:6" s="2" customFormat="1" ht="39.950000000000003" customHeight="1">
      <c r="A202" s="17" t="s">
        <v>13</v>
      </c>
      <c r="B202" s="6" t="s">
        <v>3</v>
      </c>
      <c r="C202" s="6" t="s">
        <v>4</v>
      </c>
      <c r="D202" s="6" t="s">
        <v>0</v>
      </c>
      <c r="E202" s="6" t="s">
        <v>1</v>
      </c>
      <c r="F202" s="6" t="s">
        <v>2</v>
      </c>
    </row>
    <row r="203" spans="1:6" s="2" customFormat="1" ht="15" customHeight="1">
      <c r="A203" s="5" t="str">
        <f t="shared" ref="A203:C212" si="25">A187</f>
        <v>Marginal Direita - Estaca 648+00,00 A 655+00,00</v>
      </c>
      <c r="B203" s="1">
        <f t="shared" si="25"/>
        <v>140</v>
      </c>
      <c r="C203" s="1">
        <f t="shared" si="25"/>
        <v>8.6999999999999993</v>
      </c>
      <c r="D203" s="3">
        <f>C203*B203</f>
        <v>1218</v>
      </c>
      <c r="E203" s="1">
        <v>0.15</v>
      </c>
      <c r="F203" s="1">
        <f>D203*E203</f>
        <v>182.7</v>
      </c>
    </row>
    <row r="204" spans="1:6" s="2" customFormat="1" ht="15" customHeight="1">
      <c r="A204" s="5" t="str">
        <f t="shared" si="25"/>
        <v>Marginal Direita - Estaca 655+00,00 A 667+09,20</v>
      </c>
      <c r="B204" s="1">
        <f t="shared" si="25"/>
        <v>249.2</v>
      </c>
      <c r="C204" s="1">
        <f t="shared" si="25"/>
        <v>6.25</v>
      </c>
      <c r="D204" s="3">
        <f t="shared" ref="D204:D210" si="26">C204*B204</f>
        <v>1557.5</v>
      </c>
      <c r="E204" s="1">
        <v>0.15</v>
      </c>
      <c r="F204" s="1">
        <f t="shared" ref="F204:F210" si="27">D204*E204</f>
        <v>233.625</v>
      </c>
    </row>
    <row r="205" spans="1:6" s="2" customFormat="1" ht="15" customHeight="1">
      <c r="A205" s="5" t="str">
        <f t="shared" si="25"/>
        <v>Marginal Direita - Estaca 670+14,85 A 682+09,15</v>
      </c>
      <c r="B205" s="1">
        <f t="shared" si="25"/>
        <v>234.3</v>
      </c>
      <c r="C205" s="1">
        <f t="shared" si="25"/>
        <v>7.85</v>
      </c>
      <c r="D205" s="3">
        <f t="shared" si="26"/>
        <v>1839.2550000000001</v>
      </c>
      <c r="E205" s="1">
        <v>0.15</v>
      </c>
      <c r="F205" s="1">
        <f t="shared" si="27"/>
        <v>275.88825000000003</v>
      </c>
    </row>
    <row r="206" spans="1:6" s="2" customFormat="1" ht="15" customHeight="1">
      <c r="A206" s="5" t="str">
        <f t="shared" si="25"/>
        <v>Marginal Direita - Estaca 683+09,70 A 691+06,30</v>
      </c>
      <c r="B206" s="1">
        <f t="shared" si="25"/>
        <v>156.6</v>
      </c>
      <c r="C206" s="1">
        <f t="shared" si="25"/>
        <v>7.6</v>
      </c>
      <c r="D206" s="3">
        <f t="shared" si="26"/>
        <v>1190.1599999999999</v>
      </c>
      <c r="E206" s="1">
        <v>0.15</v>
      </c>
      <c r="F206" s="1">
        <f t="shared" si="27"/>
        <v>178.52399999999997</v>
      </c>
    </row>
    <row r="207" spans="1:6" s="2" customFormat="1" ht="15" customHeight="1">
      <c r="A207" s="5" t="str">
        <f t="shared" si="25"/>
        <v>Marginal Direita - Estaca 691+06,30 A 693+02,30</v>
      </c>
      <c r="B207" s="1">
        <f t="shared" si="25"/>
        <v>36</v>
      </c>
      <c r="C207" s="1">
        <f t="shared" si="25"/>
        <v>11.5</v>
      </c>
      <c r="D207" s="3">
        <f t="shared" si="26"/>
        <v>414</v>
      </c>
      <c r="E207" s="1">
        <v>0.15</v>
      </c>
      <c r="F207" s="1">
        <f t="shared" si="27"/>
        <v>62.099999999999994</v>
      </c>
    </row>
    <row r="208" spans="1:6" s="2" customFormat="1" ht="15" customHeight="1">
      <c r="A208" s="5" t="str">
        <f t="shared" si="25"/>
        <v>Marginal Direita - Estaca 693+02,30 A 700+06,85</v>
      </c>
      <c r="B208" s="1">
        <f t="shared" si="25"/>
        <v>144.30000000000001</v>
      </c>
      <c r="C208" s="1">
        <f t="shared" si="25"/>
        <v>6.65</v>
      </c>
      <c r="D208" s="3">
        <f t="shared" si="26"/>
        <v>959.59500000000014</v>
      </c>
      <c r="E208" s="1">
        <v>0.15</v>
      </c>
      <c r="F208" s="1">
        <f t="shared" si="27"/>
        <v>143.93925000000002</v>
      </c>
    </row>
    <row r="209" spans="1:6" s="2" customFormat="1" ht="15" customHeight="1">
      <c r="A209" s="5" t="str">
        <f t="shared" si="25"/>
        <v>Marginal Direita - Estaca 700+06,85 A 702+02,85</v>
      </c>
      <c r="B209" s="1">
        <f t="shared" si="25"/>
        <v>36</v>
      </c>
      <c r="C209" s="1">
        <f t="shared" si="25"/>
        <v>11.5</v>
      </c>
      <c r="D209" s="3">
        <f t="shared" si="26"/>
        <v>414</v>
      </c>
      <c r="E209" s="1">
        <v>0.15</v>
      </c>
      <c r="F209" s="1">
        <f t="shared" si="27"/>
        <v>62.099999999999994</v>
      </c>
    </row>
    <row r="210" spans="1:6" s="2" customFormat="1" ht="15" customHeight="1">
      <c r="A210" s="5" t="str">
        <f t="shared" si="25"/>
        <v>Marginal Direita - Estaca 702+02,85 A 727+07,11</v>
      </c>
      <c r="B210" s="1">
        <f t="shared" si="25"/>
        <v>504.26</v>
      </c>
      <c r="C210" s="1">
        <f t="shared" si="25"/>
        <v>4.5</v>
      </c>
      <c r="D210" s="3">
        <f t="shared" si="26"/>
        <v>2269.17</v>
      </c>
      <c r="E210" s="1">
        <v>0.15</v>
      </c>
      <c r="F210" s="1">
        <f t="shared" si="27"/>
        <v>340.37549999999999</v>
      </c>
    </row>
    <row r="211" spans="1:6" s="2" customFormat="1" ht="15" customHeight="1">
      <c r="A211" s="5" t="str">
        <f t="shared" si="25"/>
        <v>Marginal Direita - Estaca 727+07,11 A 740+12,11</v>
      </c>
      <c r="B211" s="1">
        <f t="shared" si="25"/>
        <v>265</v>
      </c>
      <c r="C211" s="1">
        <f t="shared" si="25"/>
        <v>9.1999999999999993</v>
      </c>
      <c r="D211" s="3">
        <f>C211*B211</f>
        <v>2438</v>
      </c>
      <c r="E211" s="1">
        <v>0.15</v>
      </c>
      <c r="F211" s="1">
        <f>D211*E211</f>
        <v>365.7</v>
      </c>
    </row>
    <row r="212" spans="1:6" s="2" customFormat="1" ht="15" customHeight="1">
      <c r="A212" s="5" t="str">
        <f t="shared" si="25"/>
        <v>Ramo A</v>
      </c>
      <c r="B212" s="1">
        <f t="shared" si="25"/>
        <v>178</v>
      </c>
      <c r="C212" s="1">
        <f t="shared" si="25"/>
        <v>11.9</v>
      </c>
      <c r="D212" s="3">
        <f>C212*B212</f>
        <v>2118.2000000000003</v>
      </c>
      <c r="E212" s="1">
        <v>0.15</v>
      </c>
      <c r="F212" s="1">
        <f>D212*E212</f>
        <v>317.73</v>
      </c>
    </row>
    <row r="213" spans="1:6" s="2" customFormat="1" ht="15" customHeight="1">
      <c r="A213" s="63" t="s">
        <v>6</v>
      </c>
      <c r="B213" s="64"/>
      <c r="C213" s="64"/>
      <c r="D213" s="64"/>
      <c r="E213" s="65"/>
      <c r="F213" s="10">
        <f>SUM(F203:F212)</f>
        <v>2162.6819999999998</v>
      </c>
    </row>
    <row r="214" spans="1:6" s="2" customFormat="1" ht="15" customHeight="1">
      <c r="A214" s="63" t="s">
        <v>129</v>
      </c>
      <c r="B214" s="64"/>
      <c r="C214" s="64"/>
      <c r="D214" s="64"/>
      <c r="E214" s="65"/>
      <c r="F214" s="10">
        <f>F213*0.9</f>
        <v>1946.4137999999998</v>
      </c>
    </row>
    <row r="215" spans="1:6" s="2" customFormat="1" ht="15" customHeight="1">
      <c r="A215" s="63" t="s">
        <v>130</v>
      </c>
      <c r="B215" s="64"/>
      <c r="C215" s="64"/>
      <c r="D215" s="64"/>
      <c r="E215" s="65"/>
      <c r="F215" s="10">
        <f>F213*0.1</f>
        <v>216.26819999999998</v>
      </c>
    </row>
    <row r="216" spans="1:6" ht="7.5" customHeight="1"/>
    <row r="217" spans="1:6" s="2" customFormat="1" ht="20.100000000000001" customHeight="1">
      <c r="A217" s="53" t="s">
        <v>26</v>
      </c>
      <c r="B217" s="54"/>
      <c r="C217" s="54"/>
      <c r="D217" s="54"/>
      <c r="E217" s="54"/>
      <c r="F217" s="55"/>
    </row>
    <row r="218" spans="1:6" s="2" customFormat="1" ht="37.5" customHeight="1">
      <c r="A218" s="57" t="s">
        <v>13</v>
      </c>
      <c r="B218" s="58"/>
      <c r="C218" s="59"/>
      <c r="D218" s="6" t="s">
        <v>3</v>
      </c>
      <c r="E218" s="6" t="s">
        <v>4</v>
      </c>
      <c r="F218" s="6" t="s">
        <v>0</v>
      </c>
    </row>
    <row r="219" spans="1:6" s="2" customFormat="1" ht="15" customHeight="1">
      <c r="A219" s="66" t="str">
        <f t="shared" ref="A219:A228" si="28">A203</f>
        <v>Marginal Direita - Estaca 648+00,00 A 655+00,00</v>
      </c>
      <c r="B219" s="67"/>
      <c r="C219" s="68"/>
      <c r="D219" s="9">
        <f t="shared" ref="D219:D228" si="29">B203</f>
        <v>140</v>
      </c>
      <c r="E219" s="9">
        <f t="shared" ref="E219:E228" si="30">C203</f>
        <v>8.6999999999999993</v>
      </c>
      <c r="F219" s="1">
        <f>D219*E219</f>
        <v>1218</v>
      </c>
    </row>
    <row r="220" spans="1:6" s="2" customFormat="1" ht="15" customHeight="1">
      <c r="A220" s="66" t="str">
        <f t="shared" si="28"/>
        <v>Marginal Direita - Estaca 655+00,00 A 667+09,20</v>
      </c>
      <c r="B220" s="67"/>
      <c r="C220" s="68"/>
      <c r="D220" s="9">
        <f t="shared" si="29"/>
        <v>249.2</v>
      </c>
      <c r="E220" s="9">
        <f t="shared" si="30"/>
        <v>6.25</v>
      </c>
      <c r="F220" s="1">
        <f t="shared" ref="F220:F226" si="31">D220*E220</f>
        <v>1557.5</v>
      </c>
    </row>
    <row r="221" spans="1:6" s="2" customFormat="1" ht="15" customHeight="1">
      <c r="A221" s="66" t="str">
        <f t="shared" si="28"/>
        <v>Marginal Direita - Estaca 670+14,85 A 682+09,15</v>
      </c>
      <c r="B221" s="67"/>
      <c r="C221" s="68"/>
      <c r="D221" s="9">
        <f t="shared" si="29"/>
        <v>234.3</v>
      </c>
      <c r="E221" s="9">
        <f t="shared" si="30"/>
        <v>7.85</v>
      </c>
      <c r="F221" s="1">
        <f t="shared" si="31"/>
        <v>1839.2550000000001</v>
      </c>
    </row>
    <row r="222" spans="1:6" s="2" customFormat="1" ht="15" customHeight="1">
      <c r="A222" s="66" t="str">
        <f t="shared" si="28"/>
        <v>Marginal Direita - Estaca 683+09,70 A 691+06,30</v>
      </c>
      <c r="B222" s="67"/>
      <c r="C222" s="68"/>
      <c r="D222" s="9">
        <f t="shared" si="29"/>
        <v>156.6</v>
      </c>
      <c r="E222" s="9">
        <f t="shared" si="30"/>
        <v>7.6</v>
      </c>
      <c r="F222" s="1">
        <f t="shared" si="31"/>
        <v>1190.1599999999999</v>
      </c>
    </row>
    <row r="223" spans="1:6" s="2" customFormat="1" ht="15" customHeight="1">
      <c r="A223" s="66" t="str">
        <f t="shared" si="28"/>
        <v>Marginal Direita - Estaca 691+06,30 A 693+02,30</v>
      </c>
      <c r="B223" s="67"/>
      <c r="C223" s="68"/>
      <c r="D223" s="9">
        <f t="shared" si="29"/>
        <v>36</v>
      </c>
      <c r="E223" s="9">
        <f t="shared" si="30"/>
        <v>11.5</v>
      </c>
      <c r="F223" s="1">
        <f t="shared" si="31"/>
        <v>414</v>
      </c>
    </row>
    <row r="224" spans="1:6" s="2" customFormat="1" ht="15" customHeight="1">
      <c r="A224" s="66" t="str">
        <f t="shared" si="28"/>
        <v>Marginal Direita - Estaca 693+02,30 A 700+06,85</v>
      </c>
      <c r="B224" s="67"/>
      <c r="C224" s="68"/>
      <c r="D224" s="9">
        <f t="shared" si="29"/>
        <v>144.30000000000001</v>
      </c>
      <c r="E224" s="9">
        <f t="shared" si="30"/>
        <v>6.65</v>
      </c>
      <c r="F224" s="1">
        <f t="shared" si="31"/>
        <v>959.59500000000014</v>
      </c>
    </row>
    <row r="225" spans="1:6" s="2" customFormat="1" ht="15" customHeight="1">
      <c r="A225" s="66" t="str">
        <f t="shared" si="28"/>
        <v>Marginal Direita - Estaca 700+06,85 A 702+02,85</v>
      </c>
      <c r="B225" s="67"/>
      <c r="C225" s="68"/>
      <c r="D225" s="9">
        <f t="shared" si="29"/>
        <v>36</v>
      </c>
      <c r="E225" s="9">
        <f t="shared" si="30"/>
        <v>11.5</v>
      </c>
      <c r="F225" s="1">
        <f t="shared" si="31"/>
        <v>414</v>
      </c>
    </row>
    <row r="226" spans="1:6" s="2" customFormat="1" ht="15" customHeight="1">
      <c r="A226" s="66" t="str">
        <f t="shared" si="28"/>
        <v>Marginal Direita - Estaca 702+02,85 A 727+07,11</v>
      </c>
      <c r="B226" s="67"/>
      <c r="C226" s="68"/>
      <c r="D226" s="9">
        <f t="shared" si="29"/>
        <v>504.26</v>
      </c>
      <c r="E226" s="9">
        <f t="shared" si="30"/>
        <v>4.5</v>
      </c>
      <c r="F226" s="1">
        <f t="shared" si="31"/>
        <v>2269.17</v>
      </c>
    </row>
    <row r="227" spans="1:6" s="2" customFormat="1" ht="15" customHeight="1">
      <c r="A227" s="66" t="str">
        <f t="shared" si="28"/>
        <v>Marginal Direita - Estaca 727+07,11 A 740+12,11</v>
      </c>
      <c r="B227" s="67"/>
      <c r="C227" s="68"/>
      <c r="D227" s="9">
        <f t="shared" si="29"/>
        <v>265</v>
      </c>
      <c r="E227" s="9">
        <f t="shared" si="30"/>
        <v>9.1999999999999993</v>
      </c>
      <c r="F227" s="1">
        <f>D227*E227</f>
        <v>2438</v>
      </c>
    </row>
    <row r="228" spans="1:6" s="2" customFormat="1" ht="15" customHeight="1">
      <c r="A228" s="66" t="str">
        <f t="shared" si="28"/>
        <v>Ramo A</v>
      </c>
      <c r="B228" s="67"/>
      <c r="C228" s="68"/>
      <c r="D228" s="9">
        <f t="shared" si="29"/>
        <v>178</v>
      </c>
      <c r="E228" s="9">
        <f t="shared" si="30"/>
        <v>11.9</v>
      </c>
      <c r="F228" s="1">
        <f>D228*E228</f>
        <v>2118.2000000000003</v>
      </c>
    </row>
    <row r="229" spans="1:6" s="2" customFormat="1" ht="15" customHeight="1">
      <c r="A229" s="63" t="s">
        <v>6</v>
      </c>
      <c r="B229" s="64"/>
      <c r="C229" s="64"/>
      <c r="D229" s="64"/>
      <c r="E229" s="65"/>
      <c r="F229" s="10">
        <f>SUM(F219:F228)</f>
        <v>14417.880000000001</v>
      </c>
    </row>
    <row r="230" spans="1:6" ht="7.5" customHeight="1"/>
    <row r="231" spans="1:6" s="2" customFormat="1" ht="20.100000000000001" customHeight="1">
      <c r="A231" s="53" t="s">
        <v>25</v>
      </c>
      <c r="B231" s="54"/>
      <c r="C231" s="54"/>
      <c r="D231" s="54"/>
      <c r="E231" s="54"/>
      <c r="F231" s="55"/>
    </row>
    <row r="232" spans="1:6" s="2" customFormat="1" ht="39.950000000000003" customHeight="1">
      <c r="A232" s="17" t="s">
        <v>13</v>
      </c>
      <c r="B232" s="6" t="s">
        <v>3</v>
      </c>
      <c r="C232" s="6" t="s">
        <v>4</v>
      </c>
      <c r="D232" s="6" t="s">
        <v>0</v>
      </c>
      <c r="E232" s="6" t="s">
        <v>1</v>
      </c>
      <c r="F232" s="6" t="s">
        <v>2</v>
      </c>
    </row>
    <row r="233" spans="1:6" s="2" customFormat="1" ht="15" customHeight="1">
      <c r="A233" s="5" t="str">
        <f t="shared" ref="A233:A242" si="32">A219</f>
        <v>Marginal Direita - Estaca 648+00,00 A 655+00,00</v>
      </c>
      <c r="B233" s="1">
        <f t="shared" ref="B233:B242" si="33">D219</f>
        <v>140</v>
      </c>
      <c r="C233" s="1">
        <f t="shared" ref="C233:C242" si="34">E219</f>
        <v>8.6999999999999993</v>
      </c>
      <c r="D233" s="3">
        <f>C233*B233</f>
        <v>1218</v>
      </c>
      <c r="E233" s="1">
        <v>0.15</v>
      </c>
      <c r="F233" s="1">
        <f>D233*E233</f>
        <v>182.7</v>
      </c>
    </row>
    <row r="234" spans="1:6" s="2" customFormat="1" ht="15" customHeight="1">
      <c r="A234" s="5" t="str">
        <f t="shared" si="32"/>
        <v>Marginal Direita - Estaca 655+00,00 A 667+09,20</v>
      </c>
      <c r="B234" s="1">
        <f t="shared" si="33"/>
        <v>249.2</v>
      </c>
      <c r="C234" s="1">
        <f t="shared" si="34"/>
        <v>6.25</v>
      </c>
      <c r="D234" s="3">
        <f t="shared" ref="D234:D240" si="35">C234*B234</f>
        <v>1557.5</v>
      </c>
      <c r="E234" s="1">
        <v>0.15</v>
      </c>
      <c r="F234" s="1">
        <f t="shared" ref="F234:F240" si="36">D234*E234</f>
        <v>233.625</v>
      </c>
    </row>
    <row r="235" spans="1:6" s="2" customFormat="1" ht="15" customHeight="1">
      <c r="A235" s="5" t="str">
        <f t="shared" si="32"/>
        <v>Marginal Direita - Estaca 670+14,85 A 682+09,15</v>
      </c>
      <c r="B235" s="1">
        <f t="shared" si="33"/>
        <v>234.3</v>
      </c>
      <c r="C235" s="1">
        <f t="shared" si="34"/>
        <v>7.85</v>
      </c>
      <c r="D235" s="3">
        <f t="shared" si="35"/>
        <v>1839.2550000000001</v>
      </c>
      <c r="E235" s="1">
        <v>0.15</v>
      </c>
      <c r="F235" s="1">
        <f t="shared" si="36"/>
        <v>275.88825000000003</v>
      </c>
    </row>
    <row r="236" spans="1:6" s="2" customFormat="1" ht="15" customHeight="1">
      <c r="A236" s="5" t="str">
        <f t="shared" si="32"/>
        <v>Marginal Direita - Estaca 683+09,70 A 691+06,30</v>
      </c>
      <c r="B236" s="1">
        <f t="shared" si="33"/>
        <v>156.6</v>
      </c>
      <c r="C236" s="1">
        <f t="shared" si="34"/>
        <v>7.6</v>
      </c>
      <c r="D236" s="3">
        <f t="shared" si="35"/>
        <v>1190.1599999999999</v>
      </c>
      <c r="E236" s="1">
        <v>0.15</v>
      </c>
      <c r="F236" s="1">
        <f t="shared" si="36"/>
        <v>178.52399999999997</v>
      </c>
    </row>
    <row r="237" spans="1:6" s="2" customFormat="1" ht="15" customHeight="1">
      <c r="A237" s="5" t="str">
        <f t="shared" si="32"/>
        <v>Marginal Direita - Estaca 691+06,30 A 693+02,30</v>
      </c>
      <c r="B237" s="1">
        <f t="shared" si="33"/>
        <v>36</v>
      </c>
      <c r="C237" s="1">
        <f t="shared" si="34"/>
        <v>11.5</v>
      </c>
      <c r="D237" s="3">
        <f t="shared" si="35"/>
        <v>414</v>
      </c>
      <c r="E237" s="1">
        <v>0.15</v>
      </c>
      <c r="F237" s="1">
        <f t="shared" si="36"/>
        <v>62.099999999999994</v>
      </c>
    </row>
    <row r="238" spans="1:6" s="2" customFormat="1" ht="15" customHeight="1">
      <c r="A238" s="5" t="str">
        <f t="shared" si="32"/>
        <v>Marginal Direita - Estaca 693+02,30 A 700+06,85</v>
      </c>
      <c r="B238" s="1">
        <f t="shared" si="33"/>
        <v>144.30000000000001</v>
      </c>
      <c r="C238" s="1">
        <f t="shared" si="34"/>
        <v>6.65</v>
      </c>
      <c r="D238" s="3">
        <f t="shared" si="35"/>
        <v>959.59500000000014</v>
      </c>
      <c r="E238" s="1">
        <v>0.15</v>
      </c>
      <c r="F238" s="1">
        <f t="shared" si="36"/>
        <v>143.93925000000002</v>
      </c>
    </row>
    <row r="239" spans="1:6" s="2" customFormat="1" ht="15" customHeight="1">
      <c r="A239" s="5" t="str">
        <f t="shared" si="32"/>
        <v>Marginal Direita - Estaca 700+06,85 A 702+02,85</v>
      </c>
      <c r="B239" s="1">
        <f t="shared" si="33"/>
        <v>36</v>
      </c>
      <c r="C239" s="1">
        <f t="shared" si="34"/>
        <v>11.5</v>
      </c>
      <c r="D239" s="3">
        <f t="shared" si="35"/>
        <v>414</v>
      </c>
      <c r="E239" s="1">
        <v>0.15</v>
      </c>
      <c r="F239" s="1">
        <f t="shared" si="36"/>
        <v>62.099999999999994</v>
      </c>
    </row>
    <row r="240" spans="1:6" s="2" customFormat="1" ht="15" customHeight="1">
      <c r="A240" s="5" t="str">
        <f t="shared" si="32"/>
        <v>Marginal Direita - Estaca 702+02,85 A 727+07,11</v>
      </c>
      <c r="B240" s="1">
        <f t="shared" si="33"/>
        <v>504.26</v>
      </c>
      <c r="C240" s="1">
        <f t="shared" si="34"/>
        <v>4.5</v>
      </c>
      <c r="D240" s="3">
        <f t="shared" si="35"/>
        <v>2269.17</v>
      </c>
      <c r="E240" s="1">
        <v>0.15</v>
      </c>
      <c r="F240" s="1">
        <f t="shared" si="36"/>
        <v>340.37549999999999</v>
      </c>
    </row>
    <row r="241" spans="1:6" s="2" customFormat="1" ht="15" customHeight="1">
      <c r="A241" s="5" t="str">
        <f t="shared" si="32"/>
        <v>Marginal Direita - Estaca 727+07,11 A 740+12,11</v>
      </c>
      <c r="B241" s="1">
        <f t="shared" si="33"/>
        <v>265</v>
      </c>
      <c r="C241" s="1">
        <f t="shared" si="34"/>
        <v>9.1999999999999993</v>
      </c>
      <c r="D241" s="3">
        <f>C241*B241</f>
        <v>2438</v>
      </c>
      <c r="E241" s="1">
        <v>0.15</v>
      </c>
      <c r="F241" s="1">
        <f>D241*E241</f>
        <v>365.7</v>
      </c>
    </row>
    <row r="242" spans="1:6" s="2" customFormat="1" ht="15" customHeight="1">
      <c r="A242" s="5" t="str">
        <f t="shared" si="32"/>
        <v>Ramo A</v>
      </c>
      <c r="B242" s="1">
        <f t="shared" si="33"/>
        <v>178</v>
      </c>
      <c r="C242" s="1">
        <f t="shared" si="34"/>
        <v>11.9</v>
      </c>
      <c r="D242" s="3">
        <f>C242*B242</f>
        <v>2118.2000000000003</v>
      </c>
      <c r="E242" s="1">
        <v>0.15</v>
      </c>
      <c r="F242" s="1">
        <f>D242*E242</f>
        <v>317.73</v>
      </c>
    </row>
    <row r="243" spans="1:6" s="2" customFormat="1" ht="15" customHeight="1">
      <c r="A243" s="63" t="s">
        <v>6</v>
      </c>
      <c r="B243" s="64"/>
      <c r="C243" s="64"/>
      <c r="D243" s="64"/>
      <c r="E243" s="65"/>
      <c r="F243" s="10">
        <f>SUM(F233:F242)</f>
        <v>2162.6819999999998</v>
      </c>
    </row>
    <row r="244" spans="1:6" ht="7.5" customHeight="1"/>
    <row r="245" spans="1:6" s="2" customFormat="1" ht="20.100000000000001" customHeight="1">
      <c r="A245" s="53" t="s">
        <v>27</v>
      </c>
      <c r="B245" s="54"/>
      <c r="C245" s="54"/>
      <c r="D245" s="54"/>
      <c r="E245" s="54"/>
      <c r="F245" s="55"/>
    </row>
    <row r="246" spans="1:6" s="2" customFormat="1" ht="24.95" customHeight="1">
      <c r="A246" s="57" t="s">
        <v>13</v>
      </c>
      <c r="B246" s="59"/>
      <c r="C246" s="6" t="s">
        <v>3</v>
      </c>
      <c r="D246" s="6" t="s">
        <v>4</v>
      </c>
      <c r="E246" s="6" t="s">
        <v>7</v>
      </c>
      <c r="F246" s="6" t="s">
        <v>0</v>
      </c>
    </row>
    <row r="247" spans="1:6" s="2" customFormat="1" ht="15" customHeight="1">
      <c r="A247" s="60" t="str">
        <f t="shared" ref="A247:A256" si="37">A233</f>
        <v>Marginal Direita - Estaca 648+00,00 A 655+00,00</v>
      </c>
      <c r="B247" s="62"/>
      <c r="C247" s="1">
        <f t="shared" ref="C247:D256" si="38">B233</f>
        <v>140</v>
      </c>
      <c r="D247" s="1">
        <f t="shared" si="38"/>
        <v>8.6999999999999993</v>
      </c>
      <c r="E247" s="14">
        <v>1</v>
      </c>
      <c r="F247" s="3">
        <f>D247*E247*C247</f>
        <v>1218</v>
      </c>
    </row>
    <row r="248" spans="1:6" s="2" customFormat="1" ht="15" customHeight="1">
      <c r="A248" s="60" t="str">
        <f t="shared" si="37"/>
        <v>Marginal Direita - Estaca 655+00,00 A 667+09,20</v>
      </c>
      <c r="B248" s="62"/>
      <c r="C248" s="1">
        <f t="shared" si="38"/>
        <v>249.2</v>
      </c>
      <c r="D248" s="1">
        <f t="shared" si="38"/>
        <v>6.25</v>
      </c>
      <c r="E248" s="14">
        <v>1</v>
      </c>
      <c r="F248" s="3">
        <f t="shared" ref="F248:F253" si="39">D248*E248*C248</f>
        <v>1557.5</v>
      </c>
    </row>
    <row r="249" spans="1:6" s="2" customFormat="1" ht="15" customHeight="1">
      <c r="A249" s="60" t="str">
        <f t="shared" si="37"/>
        <v>Marginal Direita - Estaca 670+14,85 A 682+09,15</v>
      </c>
      <c r="B249" s="62"/>
      <c r="C249" s="1">
        <f t="shared" si="38"/>
        <v>234.3</v>
      </c>
      <c r="D249" s="1">
        <f t="shared" si="38"/>
        <v>7.85</v>
      </c>
      <c r="E249" s="14">
        <v>1</v>
      </c>
      <c r="F249" s="3">
        <f t="shared" si="39"/>
        <v>1839.2550000000001</v>
      </c>
    </row>
    <row r="250" spans="1:6" s="2" customFormat="1" ht="15" customHeight="1">
      <c r="A250" s="60" t="str">
        <f t="shared" si="37"/>
        <v>Marginal Direita - Estaca 683+09,70 A 691+06,30</v>
      </c>
      <c r="B250" s="62"/>
      <c r="C250" s="1">
        <f t="shared" si="38"/>
        <v>156.6</v>
      </c>
      <c r="D250" s="1">
        <f t="shared" si="38"/>
        <v>7.6</v>
      </c>
      <c r="E250" s="14">
        <v>1</v>
      </c>
      <c r="F250" s="3">
        <f t="shared" si="39"/>
        <v>1190.1599999999999</v>
      </c>
    </row>
    <row r="251" spans="1:6" s="2" customFormat="1" ht="15" customHeight="1">
      <c r="A251" s="60" t="str">
        <f t="shared" si="37"/>
        <v>Marginal Direita - Estaca 691+06,30 A 693+02,30</v>
      </c>
      <c r="B251" s="62"/>
      <c r="C251" s="1">
        <f t="shared" si="38"/>
        <v>36</v>
      </c>
      <c r="D251" s="1">
        <f t="shared" si="38"/>
        <v>11.5</v>
      </c>
      <c r="E251" s="14">
        <v>1</v>
      </c>
      <c r="F251" s="3">
        <f t="shared" si="39"/>
        <v>414</v>
      </c>
    </row>
    <row r="252" spans="1:6" s="2" customFormat="1" ht="15" customHeight="1">
      <c r="A252" s="60" t="str">
        <f t="shared" si="37"/>
        <v>Marginal Direita - Estaca 693+02,30 A 700+06,85</v>
      </c>
      <c r="B252" s="62"/>
      <c r="C252" s="1">
        <f t="shared" si="38"/>
        <v>144.30000000000001</v>
      </c>
      <c r="D252" s="1">
        <f t="shared" si="38"/>
        <v>6.65</v>
      </c>
      <c r="E252" s="14">
        <v>1</v>
      </c>
      <c r="F252" s="3">
        <f t="shared" si="39"/>
        <v>959.59500000000014</v>
      </c>
    </row>
    <row r="253" spans="1:6" s="2" customFormat="1" ht="15" customHeight="1">
      <c r="A253" s="60" t="str">
        <f t="shared" si="37"/>
        <v>Marginal Direita - Estaca 700+06,85 A 702+02,85</v>
      </c>
      <c r="B253" s="62"/>
      <c r="C253" s="1">
        <f t="shared" si="38"/>
        <v>36</v>
      </c>
      <c r="D253" s="1">
        <f t="shared" si="38"/>
        <v>11.5</v>
      </c>
      <c r="E253" s="14">
        <v>1</v>
      </c>
      <c r="F253" s="3">
        <f t="shared" si="39"/>
        <v>414</v>
      </c>
    </row>
    <row r="254" spans="1:6" s="2" customFormat="1" ht="15" customHeight="1">
      <c r="A254" s="60" t="str">
        <f t="shared" si="37"/>
        <v>Marginal Direita - Estaca 702+02,85 A 727+07,11</v>
      </c>
      <c r="B254" s="62"/>
      <c r="C254" s="1">
        <f t="shared" si="38"/>
        <v>504.26</v>
      </c>
      <c r="D254" s="1">
        <f t="shared" si="38"/>
        <v>4.5</v>
      </c>
      <c r="E254" s="14">
        <v>1</v>
      </c>
      <c r="F254" s="3">
        <f>D254*E254*C254</f>
        <v>2269.17</v>
      </c>
    </row>
    <row r="255" spans="1:6" s="2" customFormat="1" ht="15" customHeight="1">
      <c r="A255" s="60" t="str">
        <f t="shared" si="37"/>
        <v>Marginal Direita - Estaca 727+07,11 A 740+12,11</v>
      </c>
      <c r="B255" s="62"/>
      <c r="C255" s="1">
        <f t="shared" si="38"/>
        <v>265</v>
      </c>
      <c r="D255" s="1">
        <f t="shared" si="38"/>
        <v>9.1999999999999993</v>
      </c>
      <c r="E255" s="14">
        <v>1</v>
      </c>
      <c r="F255" s="3">
        <f>D255*E255*C255</f>
        <v>2438</v>
      </c>
    </row>
    <row r="256" spans="1:6" s="2" customFormat="1" ht="15" customHeight="1">
      <c r="A256" s="60" t="str">
        <f t="shared" si="37"/>
        <v>Ramo A</v>
      </c>
      <c r="B256" s="62"/>
      <c r="C256" s="1">
        <f t="shared" si="38"/>
        <v>178</v>
      </c>
      <c r="D256" s="1">
        <f t="shared" si="38"/>
        <v>11.9</v>
      </c>
      <c r="E256" s="14">
        <v>1</v>
      </c>
      <c r="F256" s="3">
        <f>D256*E256*C256</f>
        <v>2118.2000000000003</v>
      </c>
    </row>
    <row r="257" spans="1:6" s="2" customFormat="1" ht="15" customHeight="1">
      <c r="A257" s="63" t="s">
        <v>6</v>
      </c>
      <c r="B257" s="64"/>
      <c r="C257" s="64"/>
      <c r="D257" s="64"/>
      <c r="E257" s="65"/>
      <c r="F257" s="10">
        <f>SUM(F247:F256)</f>
        <v>14417.880000000001</v>
      </c>
    </row>
    <row r="258" spans="1:6" ht="7.5" customHeight="1"/>
    <row r="259" spans="1:6" s="2" customFormat="1" ht="20.100000000000001" customHeight="1">
      <c r="A259" s="53" t="s">
        <v>28</v>
      </c>
      <c r="B259" s="54"/>
      <c r="C259" s="54"/>
      <c r="D259" s="54"/>
      <c r="E259" s="54"/>
      <c r="F259" s="55"/>
    </row>
    <row r="260" spans="1:6" s="2" customFormat="1" ht="24.95" customHeight="1">
      <c r="A260" s="57" t="s">
        <v>13</v>
      </c>
      <c r="B260" s="59"/>
      <c r="C260" s="6" t="s">
        <v>3</v>
      </c>
      <c r="D260" s="6" t="s">
        <v>4</v>
      </c>
      <c r="E260" s="6" t="s">
        <v>7</v>
      </c>
      <c r="F260" s="6" t="s">
        <v>0</v>
      </c>
    </row>
    <row r="261" spans="1:6" s="2" customFormat="1" ht="15" customHeight="1">
      <c r="A261" s="60" t="str">
        <f>A157</f>
        <v>Marginal Direita - Estaca 648+00,00 A 655+00,00</v>
      </c>
      <c r="B261" s="62"/>
      <c r="C261" s="1">
        <f>D157</f>
        <v>140</v>
      </c>
      <c r="D261" s="1">
        <v>8</v>
      </c>
      <c r="E261" s="14">
        <v>4</v>
      </c>
      <c r="F261" s="3">
        <f t="shared" ref="F261:F271" si="40">D261*E261*C261</f>
        <v>4480</v>
      </c>
    </row>
    <row r="262" spans="1:6" s="2" customFormat="1" ht="15" customHeight="1">
      <c r="A262" s="60" t="str">
        <f>A158</f>
        <v>Marginal Direita - Estaca 655+00,00 A 667+09,20</v>
      </c>
      <c r="B262" s="62"/>
      <c r="C262" s="1">
        <f>D158</f>
        <v>249.2</v>
      </c>
      <c r="D262" s="1">
        <v>5.6</v>
      </c>
      <c r="E262" s="14">
        <v>4</v>
      </c>
      <c r="F262" s="3">
        <f t="shared" si="40"/>
        <v>5582.079999999999</v>
      </c>
    </row>
    <row r="263" spans="1:6" s="2" customFormat="1" ht="15" customHeight="1">
      <c r="A263" s="60" t="s">
        <v>85</v>
      </c>
      <c r="B263" s="62"/>
      <c r="C263" s="1">
        <v>65.650000000000006</v>
      </c>
      <c r="D263" s="1">
        <v>10.5</v>
      </c>
      <c r="E263" s="14">
        <v>4</v>
      </c>
      <c r="F263" s="3">
        <f t="shared" si="40"/>
        <v>2757.3</v>
      </c>
    </row>
    <row r="264" spans="1:6" s="2" customFormat="1" ht="15" customHeight="1">
      <c r="A264" s="60" t="str">
        <f t="shared" ref="A264:A271" si="41">A159</f>
        <v>Marginal Direita - Estaca 670+14,85 A 682+09,15</v>
      </c>
      <c r="B264" s="62"/>
      <c r="C264" s="1">
        <f t="shared" ref="C264:C271" si="42">D159</f>
        <v>234.3</v>
      </c>
      <c r="D264" s="1">
        <v>7.3</v>
      </c>
      <c r="E264" s="14">
        <v>4</v>
      </c>
      <c r="F264" s="3">
        <f t="shared" si="40"/>
        <v>6841.56</v>
      </c>
    </row>
    <row r="265" spans="1:6" s="2" customFormat="1" ht="15" customHeight="1">
      <c r="A265" s="60" t="str">
        <f t="shared" si="41"/>
        <v>Marginal Direita - Estaca 683+09,70 A 691+06,30</v>
      </c>
      <c r="B265" s="62"/>
      <c r="C265" s="1">
        <f t="shared" si="42"/>
        <v>156.6</v>
      </c>
      <c r="D265" s="1">
        <v>7.1</v>
      </c>
      <c r="E265" s="14">
        <v>4</v>
      </c>
      <c r="F265" s="3">
        <f t="shared" si="40"/>
        <v>4447.4399999999996</v>
      </c>
    </row>
    <row r="266" spans="1:6" s="2" customFormat="1" ht="15" customHeight="1">
      <c r="A266" s="60" t="str">
        <f t="shared" si="41"/>
        <v>Marginal Direita - Estaca 691+06,30 A 693+02,30</v>
      </c>
      <c r="B266" s="62"/>
      <c r="C266" s="1">
        <f t="shared" si="42"/>
        <v>36</v>
      </c>
      <c r="D266" s="1">
        <v>10.5</v>
      </c>
      <c r="E266" s="14">
        <v>4</v>
      </c>
      <c r="F266" s="3">
        <f t="shared" si="40"/>
        <v>1512</v>
      </c>
    </row>
    <row r="267" spans="1:6" s="2" customFormat="1" ht="15" customHeight="1">
      <c r="A267" s="60" t="str">
        <f t="shared" si="41"/>
        <v>Marginal Direita - Estaca 693+02,30 A 700+06,85</v>
      </c>
      <c r="B267" s="62"/>
      <c r="C267" s="1">
        <f t="shared" si="42"/>
        <v>144.30000000000001</v>
      </c>
      <c r="D267" s="1">
        <v>3.65</v>
      </c>
      <c r="E267" s="14">
        <v>4</v>
      </c>
      <c r="F267" s="3">
        <f t="shared" si="40"/>
        <v>2106.7800000000002</v>
      </c>
    </row>
    <row r="268" spans="1:6" s="2" customFormat="1" ht="15" customHeight="1">
      <c r="A268" s="60" t="str">
        <f t="shared" si="41"/>
        <v>Marginal Direita - Estaca 700+06,85 A 702+02,85</v>
      </c>
      <c r="B268" s="62"/>
      <c r="C268" s="1">
        <f t="shared" si="42"/>
        <v>36</v>
      </c>
      <c r="D268" s="1">
        <v>10.5</v>
      </c>
      <c r="E268" s="14">
        <v>4</v>
      </c>
      <c r="F268" s="3">
        <f t="shared" si="40"/>
        <v>1512</v>
      </c>
    </row>
    <row r="269" spans="1:6" s="2" customFormat="1" ht="15" customHeight="1">
      <c r="A269" s="60" t="str">
        <f t="shared" si="41"/>
        <v>Marginal Direita - Estaca 702+02,85 A 727+07,11</v>
      </c>
      <c r="B269" s="62"/>
      <c r="C269" s="1">
        <f t="shared" si="42"/>
        <v>504.26</v>
      </c>
      <c r="D269" s="1">
        <v>3.7</v>
      </c>
      <c r="E269" s="14">
        <v>4</v>
      </c>
      <c r="F269" s="3">
        <f t="shared" si="40"/>
        <v>7463.0479999999998</v>
      </c>
    </row>
    <row r="270" spans="1:6" s="2" customFormat="1" ht="15" customHeight="1">
      <c r="A270" s="60" t="str">
        <f t="shared" si="41"/>
        <v>Marginal Direita - Estaca 727+07,11 A 740+12,11</v>
      </c>
      <c r="B270" s="62"/>
      <c r="C270" s="1">
        <f t="shared" si="42"/>
        <v>265</v>
      </c>
      <c r="D270" s="1">
        <v>8.6999999999999993</v>
      </c>
      <c r="E270" s="14">
        <v>4</v>
      </c>
      <c r="F270" s="3">
        <f t="shared" si="40"/>
        <v>9222</v>
      </c>
    </row>
    <row r="271" spans="1:6" s="2" customFormat="1" ht="15" customHeight="1">
      <c r="A271" s="60" t="str">
        <f t="shared" si="41"/>
        <v>Ramo A</v>
      </c>
      <c r="B271" s="62"/>
      <c r="C271" s="1">
        <f t="shared" si="42"/>
        <v>178</v>
      </c>
      <c r="D271" s="1">
        <v>10.55</v>
      </c>
      <c r="E271" s="14">
        <v>4</v>
      </c>
      <c r="F271" s="3">
        <f t="shared" si="40"/>
        <v>7511.6</v>
      </c>
    </row>
    <row r="272" spans="1:6" s="2" customFormat="1" ht="15" customHeight="1">
      <c r="A272" s="63" t="s">
        <v>6</v>
      </c>
      <c r="B272" s="64"/>
      <c r="C272" s="64"/>
      <c r="D272" s="64"/>
      <c r="E272" s="65"/>
      <c r="F272" s="10">
        <f>SUM(F261:F271)</f>
        <v>53435.807999999997</v>
      </c>
    </row>
    <row r="273" spans="1:8" s="2" customFormat="1" ht="7.5" customHeight="1">
      <c r="A273" s="56"/>
      <c r="B273" s="56"/>
      <c r="C273" s="56"/>
      <c r="D273" s="56"/>
      <c r="E273" s="56"/>
      <c r="F273" s="56"/>
    </row>
    <row r="274" spans="1:8" s="2" customFormat="1" ht="20.100000000000001" customHeight="1">
      <c r="A274" s="53" t="s">
        <v>132</v>
      </c>
      <c r="B274" s="54"/>
      <c r="C274" s="54"/>
      <c r="D274" s="54"/>
      <c r="E274" s="54"/>
      <c r="F274" s="55"/>
    </row>
    <row r="275" spans="1:8" s="2" customFormat="1" ht="39.950000000000003" customHeight="1">
      <c r="A275" s="57" t="s">
        <v>13</v>
      </c>
      <c r="B275" s="58"/>
      <c r="C275" s="59"/>
      <c r="D275" s="6" t="s">
        <v>3</v>
      </c>
      <c r="E275" s="6" t="s">
        <v>4</v>
      </c>
      <c r="F275" s="6" t="s">
        <v>0</v>
      </c>
    </row>
    <row r="276" spans="1:8" s="2" customFormat="1" ht="15" customHeight="1">
      <c r="A276" s="60" t="str">
        <f>A261</f>
        <v>Marginal Direita - Estaca 648+00,00 A 655+00,00</v>
      </c>
      <c r="B276" s="61"/>
      <c r="C276" s="62"/>
      <c r="D276" s="1">
        <f>C261</f>
        <v>140</v>
      </c>
      <c r="E276" s="1">
        <f>D261</f>
        <v>8</v>
      </c>
      <c r="F276" s="1">
        <f>E276*D276</f>
        <v>1120</v>
      </c>
    </row>
    <row r="277" spans="1:8" s="2" customFormat="1" ht="15" customHeight="1">
      <c r="A277" s="60" t="str">
        <f>A262</f>
        <v>Marginal Direita - Estaca 655+00,00 A 667+09,20</v>
      </c>
      <c r="B277" s="61"/>
      <c r="C277" s="62"/>
      <c r="D277" s="1">
        <f t="shared" ref="D277:E286" si="43">C262</f>
        <v>249.2</v>
      </c>
      <c r="E277" s="1">
        <f t="shared" si="43"/>
        <v>5.6</v>
      </c>
      <c r="F277" s="1">
        <f t="shared" ref="F277:F286" si="44">E277*D277</f>
        <v>1395.5199999999998</v>
      </c>
    </row>
    <row r="278" spans="1:8" s="2" customFormat="1" ht="15" customHeight="1">
      <c r="A278" s="60" t="str">
        <f>A263</f>
        <v>Marginal Direita - Estaca 667+09,20 A 670+14,85 (Sobre OAE)</v>
      </c>
      <c r="B278" s="61"/>
      <c r="C278" s="62"/>
      <c r="D278" s="1">
        <f t="shared" si="43"/>
        <v>65.650000000000006</v>
      </c>
      <c r="E278" s="1">
        <f t="shared" si="43"/>
        <v>10.5</v>
      </c>
      <c r="F278" s="1">
        <f t="shared" si="44"/>
        <v>689.32500000000005</v>
      </c>
    </row>
    <row r="279" spans="1:8" s="2" customFormat="1" ht="15" customHeight="1">
      <c r="A279" s="60" t="str">
        <f>A264</f>
        <v>Marginal Direita - Estaca 670+14,85 A 682+09,15</v>
      </c>
      <c r="B279" s="61"/>
      <c r="C279" s="62"/>
      <c r="D279" s="1">
        <f t="shared" si="43"/>
        <v>234.3</v>
      </c>
      <c r="E279" s="1">
        <f t="shared" si="43"/>
        <v>7.3</v>
      </c>
      <c r="F279" s="1">
        <f t="shared" si="44"/>
        <v>1710.39</v>
      </c>
    </row>
    <row r="280" spans="1:8" s="2" customFormat="1" ht="15" customHeight="1">
      <c r="A280" s="60" t="str">
        <f>A265</f>
        <v>Marginal Direita - Estaca 683+09,70 A 691+06,30</v>
      </c>
      <c r="B280" s="61"/>
      <c r="C280" s="62"/>
      <c r="D280" s="1">
        <f t="shared" si="43"/>
        <v>156.6</v>
      </c>
      <c r="E280" s="1">
        <f t="shared" si="43"/>
        <v>7.1</v>
      </c>
      <c r="F280" s="1">
        <f t="shared" si="44"/>
        <v>1111.8599999999999</v>
      </c>
    </row>
    <row r="281" spans="1:8" s="2" customFormat="1" ht="15" customHeight="1">
      <c r="A281" s="60" t="str">
        <f>A266</f>
        <v>Marginal Direita - Estaca 691+06,30 A 693+02,30</v>
      </c>
      <c r="B281" s="61"/>
      <c r="C281" s="62"/>
      <c r="D281" s="1">
        <f t="shared" si="43"/>
        <v>36</v>
      </c>
      <c r="E281" s="1">
        <f t="shared" si="43"/>
        <v>10.5</v>
      </c>
      <c r="F281" s="1">
        <f t="shared" si="44"/>
        <v>378</v>
      </c>
    </row>
    <row r="282" spans="1:8" s="2" customFormat="1" ht="15" customHeight="1">
      <c r="A282" s="60" t="str">
        <f>A267</f>
        <v>Marginal Direita - Estaca 693+02,30 A 700+06,85</v>
      </c>
      <c r="B282" s="61"/>
      <c r="C282" s="62"/>
      <c r="D282" s="1">
        <f t="shared" si="43"/>
        <v>144.30000000000001</v>
      </c>
      <c r="E282" s="1">
        <f t="shared" si="43"/>
        <v>3.65</v>
      </c>
      <c r="F282" s="1">
        <f t="shared" si="44"/>
        <v>526.69500000000005</v>
      </c>
    </row>
    <row r="283" spans="1:8" s="2" customFormat="1" ht="15" customHeight="1">
      <c r="A283" s="60" t="str">
        <f>A268</f>
        <v>Marginal Direita - Estaca 700+06,85 A 702+02,85</v>
      </c>
      <c r="B283" s="61"/>
      <c r="C283" s="62"/>
      <c r="D283" s="1">
        <f t="shared" si="43"/>
        <v>36</v>
      </c>
      <c r="E283" s="1">
        <f t="shared" si="43"/>
        <v>10.5</v>
      </c>
      <c r="F283" s="1">
        <f t="shared" si="44"/>
        <v>378</v>
      </c>
    </row>
    <row r="284" spans="1:8" s="2" customFormat="1" ht="15" customHeight="1">
      <c r="A284" s="60" t="str">
        <f>A269</f>
        <v>Marginal Direita - Estaca 702+02,85 A 727+07,11</v>
      </c>
      <c r="B284" s="61"/>
      <c r="C284" s="62"/>
      <c r="D284" s="1">
        <f t="shared" si="43"/>
        <v>504.26</v>
      </c>
      <c r="E284" s="1">
        <f t="shared" si="43"/>
        <v>3.7</v>
      </c>
      <c r="F284" s="1">
        <f t="shared" si="44"/>
        <v>1865.7619999999999</v>
      </c>
    </row>
    <row r="285" spans="1:8" s="2" customFormat="1" ht="15" customHeight="1">
      <c r="A285" s="60" t="str">
        <f>A270</f>
        <v>Marginal Direita - Estaca 727+07,11 A 740+12,11</v>
      </c>
      <c r="B285" s="61"/>
      <c r="C285" s="62"/>
      <c r="D285" s="1">
        <f t="shared" si="43"/>
        <v>265</v>
      </c>
      <c r="E285" s="1">
        <f t="shared" si="43"/>
        <v>8.6999999999999993</v>
      </c>
      <c r="F285" s="1">
        <f t="shared" si="44"/>
        <v>2305.5</v>
      </c>
    </row>
    <row r="286" spans="1:8" s="2" customFormat="1" ht="15" customHeight="1">
      <c r="A286" s="60" t="str">
        <f>A271</f>
        <v>Ramo A</v>
      </c>
      <c r="B286" s="61"/>
      <c r="C286" s="62"/>
      <c r="D286" s="1">
        <f t="shared" si="43"/>
        <v>178</v>
      </c>
      <c r="E286" s="1">
        <f t="shared" si="43"/>
        <v>10.55</v>
      </c>
      <c r="F286" s="1">
        <f t="shared" si="44"/>
        <v>1877.9</v>
      </c>
    </row>
    <row r="287" spans="1:8" s="2" customFormat="1" ht="15" customHeight="1">
      <c r="A287" s="71" t="s">
        <v>6</v>
      </c>
      <c r="B287" s="72"/>
      <c r="C287" s="72"/>
      <c r="D287" s="72"/>
      <c r="E287" s="73"/>
      <c r="F287" s="4">
        <f>SUM(F276:F286)</f>
        <v>13358.951999999999</v>
      </c>
      <c r="G287" s="7"/>
      <c r="H287" s="79"/>
    </row>
    <row r="288" spans="1:8" s="2" customFormat="1" ht="7.5" customHeight="1">
      <c r="A288" s="56"/>
      <c r="B288" s="56"/>
      <c r="C288" s="56"/>
      <c r="D288" s="56"/>
      <c r="E288" s="56"/>
      <c r="F288" s="56"/>
    </row>
    <row r="289" spans="1:7" s="2" customFormat="1" ht="20.100000000000001" customHeight="1">
      <c r="A289" s="53" t="s">
        <v>15</v>
      </c>
      <c r="B289" s="54"/>
      <c r="C289" s="54"/>
      <c r="D289" s="54"/>
      <c r="E289" s="54"/>
      <c r="F289" s="55"/>
    </row>
    <row r="290" spans="1:7" s="2" customFormat="1" ht="39.950000000000003" customHeight="1">
      <c r="A290" s="17" t="s">
        <v>13</v>
      </c>
      <c r="B290" s="6" t="s">
        <v>3</v>
      </c>
      <c r="C290" s="6" t="s">
        <v>4</v>
      </c>
      <c r="D290" s="6" t="s">
        <v>0</v>
      </c>
      <c r="E290" s="6" t="s">
        <v>1</v>
      </c>
      <c r="F290" s="6" t="s">
        <v>2</v>
      </c>
    </row>
    <row r="291" spans="1:7" s="2" customFormat="1" ht="15" customHeight="1">
      <c r="A291" s="5" t="str">
        <f t="shared" ref="A291:A301" si="45">A261</f>
        <v>Marginal Direita - Estaca 648+00,00 A 655+00,00</v>
      </c>
      <c r="B291" s="1">
        <f t="shared" ref="B291:C301" si="46">C261</f>
        <v>140</v>
      </c>
      <c r="C291" s="1">
        <f t="shared" si="46"/>
        <v>8</v>
      </c>
      <c r="D291" s="1">
        <f>C291*B291</f>
        <v>1120</v>
      </c>
      <c r="E291" s="1">
        <v>0.05</v>
      </c>
      <c r="F291" s="1">
        <f>E291*D291</f>
        <v>56</v>
      </c>
    </row>
    <row r="292" spans="1:7" s="2" customFormat="1" ht="15" customHeight="1">
      <c r="A292" s="5" t="str">
        <f t="shared" si="45"/>
        <v>Marginal Direita - Estaca 655+00,00 A 667+09,20</v>
      </c>
      <c r="B292" s="1">
        <f t="shared" si="46"/>
        <v>249.2</v>
      </c>
      <c r="C292" s="1">
        <f t="shared" si="46"/>
        <v>5.6</v>
      </c>
      <c r="D292" s="1">
        <f t="shared" ref="D292:D299" si="47">C292*B292</f>
        <v>1395.5199999999998</v>
      </c>
      <c r="E292" s="1">
        <v>0.05</v>
      </c>
      <c r="F292" s="1">
        <f t="shared" ref="F292:F299" si="48">E292*D292</f>
        <v>69.775999999999996</v>
      </c>
    </row>
    <row r="293" spans="1:7" s="2" customFormat="1" ht="15" customHeight="1">
      <c r="A293" s="5" t="str">
        <f t="shared" si="45"/>
        <v>Marginal Direita - Estaca 667+09,20 A 670+14,85 (Sobre OAE)</v>
      </c>
      <c r="B293" s="1">
        <f t="shared" si="46"/>
        <v>65.650000000000006</v>
      </c>
      <c r="C293" s="1">
        <f t="shared" si="46"/>
        <v>10.5</v>
      </c>
      <c r="D293" s="1">
        <f t="shared" si="47"/>
        <v>689.32500000000005</v>
      </c>
      <c r="E293" s="1">
        <v>0.05</v>
      </c>
      <c r="F293" s="1">
        <f t="shared" si="48"/>
        <v>34.466250000000002</v>
      </c>
    </row>
    <row r="294" spans="1:7" s="2" customFormat="1" ht="15" customHeight="1">
      <c r="A294" s="5" t="str">
        <f t="shared" si="45"/>
        <v>Marginal Direita - Estaca 670+14,85 A 682+09,15</v>
      </c>
      <c r="B294" s="1">
        <f t="shared" si="46"/>
        <v>234.3</v>
      </c>
      <c r="C294" s="1">
        <f t="shared" si="46"/>
        <v>7.3</v>
      </c>
      <c r="D294" s="1">
        <f t="shared" si="47"/>
        <v>1710.39</v>
      </c>
      <c r="E294" s="1">
        <v>0.05</v>
      </c>
      <c r="F294" s="1">
        <f t="shared" si="48"/>
        <v>85.519500000000008</v>
      </c>
    </row>
    <row r="295" spans="1:7" s="2" customFormat="1" ht="15" customHeight="1">
      <c r="A295" s="5" t="str">
        <f t="shared" si="45"/>
        <v>Marginal Direita - Estaca 683+09,70 A 691+06,30</v>
      </c>
      <c r="B295" s="1">
        <f t="shared" si="46"/>
        <v>156.6</v>
      </c>
      <c r="C295" s="1">
        <f t="shared" si="46"/>
        <v>7.1</v>
      </c>
      <c r="D295" s="1">
        <f t="shared" si="47"/>
        <v>1111.8599999999999</v>
      </c>
      <c r="E295" s="1">
        <v>0.05</v>
      </c>
      <c r="F295" s="1">
        <f t="shared" si="48"/>
        <v>55.592999999999996</v>
      </c>
    </row>
    <row r="296" spans="1:7" s="2" customFormat="1" ht="15" customHeight="1">
      <c r="A296" s="5" t="str">
        <f t="shared" si="45"/>
        <v>Marginal Direita - Estaca 691+06,30 A 693+02,30</v>
      </c>
      <c r="B296" s="1">
        <f t="shared" si="46"/>
        <v>36</v>
      </c>
      <c r="C296" s="1">
        <f t="shared" si="46"/>
        <v>10.5</v>
      </c>
      <c r="D296" s="1">
        <f t="shared" si="47"/>
        <v>378</v>
      </c>
      <c r="E296" s="1">
        <v>0.05</v>
      </c>
      <c r="F296" s="1">
        <f t="shared" si="48"/>
        <v>18.900000000000002</v>
      </c>
    </row>
    <row r="297" spans="1:7" s="2" customFormat="1" ht="15" customHeight="1">
      <c r="A297" s="5" t="str">
        <f t="shared" si="45"/>
        <v>Marginal Direita - Estaca 693+02,30 A 700+06,85</v>
      </c>
      <c r="B297" s="1">
        <f t="shared" si="46"/>
        <v>144.30000000000001</v>
      </c>
      <c r="C297" s="1">
        <f t="shared" si="46"/>
        <v>3.65</v>
      </c>
      <c r="D297" s="1">
        <f t="shared" si="47"/>
        <v>526.69500000000005</v>
      </c>
      <c r="E297" s="1">
        <v>0.05</v>
      </c>
      <c r="F297" s="1">
        <f t="shared" si="48"/>
        <v>26.334750000000003</v>
      </c>
    </row>
    <row r="298" spans="1:7" s="2" customFormat="1" ht="15" customHeight="1">
      <c r="A298" s="5" t="str">
        <f t="shared" si="45"/>
        <v>Marginal Direita - Estaca 700+06,85 A 702+02,85</v>
      </c>
      <c r="B298" s="1">
        <f t="shared" si="46"/>
        <v>36</v>
      </c>
      <c r="C298" s="1">
        <f t="shared" si="46"/>
        <v>10.5</v>
      </c>
      <c r="D298" s="1">
        <f t="shared" si="47"/>
        <v>378</v>
      </c>
      <c r="E298" s="1">
        <v>0.05</v>
      </c>
      <c r="F298" s="1">
        <f t="shared" si="48"/>
        <v>18.900000000000002</v>
      </c>
    </row>
    <row r="299" spans="1:7" s="2" customFormat="1" ht="15" customHeight="1">
      <c r="A299" s="5" t="str">
        <f t="shared" si="45"/>
        <v>Marginal Direita - Estaca 702+02,85 A 727+07,11</v>
      </c>
      <c r="B299" s="1">
        <f t="shared" si="46"/>
        <v>504.26</v>
      </c>
      <c r="C299" s="1">
        <f t="shared" si="46"/>
        <v>3.7</v>
      </c>
      <c r="D299" s="1">
        <f t="shared" si="47"/>
        <v>1865.7619999999999</v>
      </c>
      <c r="E299" s="1">
        <v>0.05</v>
      </c>
      <c r="F299" s="1">
        <f t="shared" si="48"/>
        <v>93.2881</v>
      </c>
    </row>
    <row r="300" spans="1:7" s="2" customFormat="1" ht="15" customHeight="1">
      <c r="A300" s="5" t="str">
        <f t="shared" si="45"/>
        <v>Marginal Direita - Estaca 727+07,11 A 740+12,11</v>
      </c>
      <c r="B300" s="1">
        <f t="shared" si="46"/>
        <v>265</v>
      </c>
      <c r="C300" s="1">
        <f t="shared" si="46"/>
        <v>8.6999999999999993</v>
      </c>
      <c r="D300" s="1">
        <f>C300*B300</f>
        <v>2305.5</v>
      </c>
      <c r="E300" s="1">
        <v>0.05</v>
      </c>
      <c r="F300" s="1">
        <f>E300*D300</f>
        <v>115.27500000000001</v>
      </c>
    </row>
    <row r="301" spans="1:7" s="2" customFormat="1" ht="15" customHeight="1">
      <c r="A301" s="5" t="str">
        <f t="shared" si="45"/>
        <v>Ramo A</v>
      </c>
      <c r="B301" s="1">
        <f t="shared" si="46"/>
        <v>178</v>
      </c>
      <c r="C301" s="1">
        <f t="shared" si="46"/>
        <v>10.55</v>
      </c>
      <c r="D301" s="1">
        <f>C301*B301</f>
        <v>1877.9</v>
      </c>
      <c r="E301" s="1">
        <v>0.05</v>
      </c>
      <c r="F301" s="1">
        <f>E301*D301</f>
        <v>93.89500000000001</v>
      </c>
    </row>
    <row r="302" spans="1:7" s="2" customFormat="1" ht="15" customHeight="1">
      <c r="A302" s="71" t="s">
        <v>6</v>
      </c>
      <c r="B302" s="72"/>
      <c r="C302" s="72"/>
      <c r="D302" s="4">
        <f>SUM(D291:D301)</f>
        <v>13358.951999999999</v>
      </c>
      <c r="E302" s="25"/>
      <c r="F302" s="4">
        <f>SUM(F291:F301)</f>
        <v>667.94759999999997</v>
      </c>
      <c r="G302" s="7"/>
    </row>
    <row r="303" spans="1:7" s="2" customFormat="1" ht="7.5" customHeight="1">
      <c r="A303" s="56"/>
      <c r="B303" s="56"/>
      <c r="C303" s="56"/>
      <c r="D303" s="56"/>
      <c r="E303" s="56"/>
      <c r="F303" s="56"/>
    </row>
    <row r="304" spans="1:7" s="2" customFormat="1" ht="20.100000000000001" customHeight="1">
      <c r="A304" s="53" t="s">
        <v>5</v>
      </c>
      <c r="B304" s="54"/>
      <c r="C304" s="54"/>
      <c r="D304" s="54"/>
      <c r="E304" s="54"/>
      <c r="F304" s="55"/>
    </row>
    <row r="305" spans="1:7" s="2" customFormat="1" ht="39.950000000000003" customHeight="1">
      <c r="A305" s="17" t="s">
        <v>13</v>
      </c>
      <c r="B305" s="6" t="s">
        <v>3</v>
      </c>
      <c r="C305" s="6" t="s">
        <v>4</v>
      </c>
      <c r="D305" s="6" t="s">
        <v>0</v>
      </c>
      <c r="E305" s="6" t="s">
        <v>1</v>
      </c>
      <c r="F305" s="6" t="s">
        <v>2</v>
      </c>
    </row>
    <row r="306" spans="1:7" s="2" customFormat="1" ht="15" customHeight="1">
      <c r="A306" s="5" t="str">
        <f t="shared" ref="A306:C316" si="49">A291</f>
        <v>Marginal Direita - Estaca 648+00,00 A 655+00,00</v>
      </c>
      <c r="B306" s="1">
        <f t="shared" si="49"/>
        <v>140</v>
      </c>
      <c r="C306" s="1">
        <f t="shared" si="49"/>
        <v>8</v>
      </c>
      <c r="D306" s="1">
        <f>C306*B306</f>
        <v>1120</v>
      </c>
      <c r="E306" s="1">
        <v>0.08</v>
      </c>
      <c r="F306" s="1">
        <f>E306*D306</f>
        <v>89.600000000000009</v>
      </c>
    </row>
    <row r="307" spans="1:7" s="2" customFormat="1" ht="15" customHeight="1">
      <c r="A307" s="5" t="str">
        <f t="shared" si="49"/>
        <v>Marginal Direita - Estaca 655+00,00 A 667+09,20</v>
      </c>
      <c r="B307" s="1">
        <f t="shared" si="49"/>
        <v>249.2</v>
      </c>
      <c r="C307" s="1">
        <f t="shared" si="49"/>
        <v>5.6</v>
      </c>
      <c r="D307" s="1">
        <f t="shared" ref="D307:D314" si="50">C307*B307</f>
        <v>1395.5199999999998</v>
      </c>
      <c r="E307" s="1">
        <v>0.08</v>
      </c>
      <c r="F307" s="1">
        <f t="shared" ref="F307:F314" si="51">E307*D307</f>
        <v>111.64159999999998</v>
      </c>
    </row>
    <row r="308" spans="1:7" s="2" customFormat="1" ht="15" customHeight="1">
      <c r="A308" s="5" t="str">
        <f t="shared" si="49"/>
        <v>Marginal Direita - Estaca 667+09,20 A 670+14,85 (Sobre OAE)</v>
      </c>
      <c r="B308" s="1">
        <f t="shared" si="49"/>
        <v>65.650000000000006</v>
      </c>
      <c r="C308" s="1">
        <f t="shared" si="49"/>
        <v>10.5</v>
      </c>
      <c r="D308" s="1">
        <f t="shared" si="50"/>
        <v>689.32500000000005</v>
      </c>
      <c r="E308" s="1">
        <v>0.08</v>
      </c>
      <c r="F308" s="1">
        <f t="shared" si="51"/>
        <v>55.146000000000008</v>
      </c>
    </row>
    <row r="309" spans="1:7" s="2" customFormat="1" ht="15" customHeight="1">
      <c r="A309" s="5" t="str">
        <f t="shared" si="49"/>
        <v>Marginal Direita - Estaca 670+14,85 A 682+09,15</v>
      </c>
      <c r="B309" s="1">
        <f t="shared" si="49"/>
        <v>234.3</v>
      </c>
      <c r="C309" s="1">
        <f t="shared" si="49"/>
        <v>7.3</v>
      </c>
      <c r="D309" s="1">
        <f t="shared" si="50"/>
        <v>1710.39</v>
      </c>
      <c r="E309" s="1">
        <v>0.08</v>
      </c>
      <c r="F309" s="1">
        <f t="shared" si="51"/>
        <v>136.83120000000002</v>
      </c>
    </row>
    <row r="310" spans="1:7" s="2" customFormat="1" ht="15" customHeight="1">
      <c r="A310" s="5" t="str">
        <f t="shared" si="49"/>
        <v>Marginal Direita - Estaca 683+09,70 A 691+06,30</v>
      </c>
      <c r="B310" s="1">
        <f t="shared" si="49"/>
        <v>156.6</v>
      </c>
      <c r="C310" s="1">
        <f t="shared" si="49"/>
        <v>7.1</v>
      </c>
      <c r="D310" s="1">
        <f t="shared" si="50"/>
        <v>1111.8599999999999</v>
      </c>
      <c r="E310" s="1">
        <v>0.08</v>
      </c>
      <c r="F310" s="1">
        <f t="shared" si="51"/>
        <v>88.948799999999991</v>
      </c>
    </row>
    <row r="311" spans="1:7" s="2" customFormat="1" ht="15" customHeight="1">
      <c r="A311" s="5" t="str">
        <f t="shared" si="49"/>
        <v>Marginal Direita - Estaca 691+06,30 A 693+02,30</v>
      </c>
      <c r="B311" s="1">
        <f t="shared" si="49"/>
        <v>36</v>
      </c>
      <c r="C311" s="1">
        <f t="shared" si="49"/>
        <v>10.5</v>
      </c>
      <c r="D311" s="1">
        <f t="shared" si="50"/>
        <v>378</v>
      </c>
      <c r="E311" s="1">
        <v>0.08</v>
      </c>
      <c r="F311" s="1">
        <f t="shared" si="51"/>
        <v>30.240000000000002</v>
      </c>
    </row>
    <row r="312" spans="1:7" s="2" customFormat="1" ht="15" customHeight="1">
      <c r="A312" s="5" t="str">
        <f t="shared" si="49"/>
        <v>Marginal Direita - Estaca 693+02,30 A 700+06,85</v>
      </c>
      <c r="B312" s="1">
        <f t="shared" si="49"/>
        <v>144.30000000000001</v>
      </c>
      <c r="C312" s="1">
        <f t="shared" si="49"/>
        <v>3.65</v>
      </c>
      <c r="D312" s="1">
        <f t="shared" si="50"/>
        <v>526.69500000000005</v>
      </c>
      <c r="E312" s="1">
        <v>0.08</v>
      </c>
      <c r="F312" s="1">
        <f t="shared" si="51"/>
        <v>42.135600000000004</v>
      </c>
    </row>
    <row r="313" spans="1:7" s="2" customFormat="1" ht="15" customHeight="1">
      <c r="A313" s="5" t="str">
        <f t="shared" si="49"/>
        <v>Marginal Direita - Estaca 700+06,85 A 702+02,85</v>
      </c>
      <c r="B313" s="1">
        <f t="shared" si="49"/>
        <v>36</v>
      </c>
      <c r="C313" s="1">
        <f t="shared" si="49"/>
        <v>10.5</v>
      </c>
      <c r="D313" s="1">
        <f t="shared" si="50"/>
        <v>378</v>
      </c>
      <c r="E313" s="1">
        <v>0.08</v>
      </c>
      <c r="F313" s="1">
        <f t="shared" si="51"/>
        <v>30.240000000000002</v>
      </c>
    </row>
    <row r="314" spans="1:7" s="2" customFormat="1" ht="15" customHeight="1">
      <c r="A314" s="5" t="str">
        <f t="shared" si="49"/>
        <v>Marginal Direita - Estaca 702+02,85 A 727+07,11</v>
      </c>
      <c r="B314" s="1">
        <f t="shared" si="49"/>
        <v>504.26</v>
      </c>
      <c r="C314" s="1">
        <f t="shared" si="49"/>
        <v>3.7</v>
      </c>
      <c r="D314" s="1">
        <f t="shared" si="50"/>
        <v>1865.7619999999999</v>
      </c>
      <c r="E314" s="1">
        <v>0.08</v>
      </c>
      <c r="F314" s="1">
        <f t="shared" si="51"/>
        <v>149.26096000000001</v>
      </c>
    </row>
    <row r="315" spans="1:7" s="2" customFormat="1" ht="15" customHeight="1">
      <c r="A315" s="5" t="str">
        <f t="shared" si="49"/>
        <v>Marginal Direita - Estaca 727+07,11 A 740+12,11</v>
      </c>
      <c r="B315" s="1">
        <f t="shared" si="49"/>
        <v>265</v>
      </c>
      <c r="C315" s="1">
        <f t="shared" si="49"/>
        <v>8.6999999999999993</v>
      </c>
      <c r="D315" s="1">
        <f>C315*B315</f>
        <v>2305.5</v>
      </c>
      <c r="E315" s="1">
        <v>0.08</v>
      </c>
      <c r="F315" s="1">
        <f>E315*D315</f>
        <v>184.44</v>
      </c>
    </row>
    <row r="316" spans="1:7" s="2" customFormat="1" ht="15" customHeight="1">
      <c r="A316" s="5" t="str">
        <f t="shared" si="49"/>
        <v>Ramo A</v>
      </c>
      <c r="B316" s="1">
        <f t="shared" si="49"/>
        <v>178</v>
      </c>
      <c r="C316" s="1">
        <f t="shared" si="49"/>
        <v>10.55</v>
      </c>
      <c r="D316" s="1">
        <f>C316*B316</f>
        <v>1877.9</v>
      </c>
      <c r="E316" s="1">
        <v>0.08</v>
      </c>
      <c r="F316" s="1">
        <f>E316*D316</f>
        <v>150.232</v>
      </c>
    </row>
    <row r="317" spans="1:7" s="2" customFormat="1" ht="15" customHeight="1">
      <c r="A317" s="71" t="s">
        <v>6</v>
      </c>
      <c r="B317" s="72"/>
      <c r="C317" s="72"/>
      <c r="D317" s="4">
        <f>SUM(D306:D316)</f>
        <v>13358.951999999999</v>
      </c>
      <c r="E317" s="25"/>
      <c r="F317" s="4">
        <f>SUM(F306:F316)</f>
        <v>1068.7161599999999</v>
      </c>
      <c r="G317" s="7"/>
    </row>
    <row r="318" spans="1:7" s="2" customFormat="1" ht="7.5" customHeight="1">
      <c r="A318" s="56"/>
      <c r="B318" s="56"/>
      <c r="C318" s="56"/>
      <c r="D318" s="56"/>
      <c r="E318" s="56"/>
      <c r="F318" s="56"/>
    </row>
    <row r="319" spans="1:7" s="2" customFormat="1" ht="20.100000000000001" customHeight="1">
      <c r="A319" s="53" t="s">
        <v>29</v>
      </c>
      <c r="B319" s="54"/>
      <c r="C319" s="54"/>
      <c r="D319" s="54"/>
      <c r="E319" s="54"/>
      <c r="F319" s="55"/>
    </row>
    <row r="320" spans="1:7" s="2" customFormat="1" ht="24.95" customHeight="1">
      <c r="A320" s="57" t="s">
        <v>13</v>
      </c>
      <c r="B320" s="58"/>
      <c r="C320" s="58"/>
      <c r="D320" s="58"/>
      <c r="E320" s="59"/>
      <c r="F320" s="6" t="s">
        <v>10</v>
      </c>
    </row>
    <row r="321" spans="1:7" s="2" customFormat="1" ht="15" customHeight="1">
      <c r="A321" s="60" t="s">
        <v>31</v>
      </c>
      <c r="B321" s="61"/>
      <c r="C321" s="61"/>
      <c r="D321" s="61"/>
      <c r="E321" s="62"/>
      <c r="F321" s="12">
        <v>4165</v>
      </c>
    </row>
    <row r="322" spans="1:7" s="2" customFormat="1" ht="15" customHeight="1">
      <c r="A322" s="50" t="s">
        <v>9</v>
      </c>
      <c r="B322" s="51"/>
      <c r="C322" s="51"/>
      <c r="D322" s="51"/>
      <c r="E322" s="52"/>
      <c r="F322" s="4">
        <f>F321</f>
        <v>4165</v>
      </c>
      <c r="G322" s="8"/>
    </row>
    <row r="323" spans="1:7" s="2" customFormat="1" ht="15" customHeight="1">
      <c r="A323" s="50" t="s">
        <v>11</v>
      </c>
      <c r="B323" s="51"/>
      <c r="C323" s="51"/>
      <c r="D323" s="51"/>
      <c r="E323" s="52"/>
      <c r="F323" s="4">
        <f>SUM(F322:F322)/2</f>
        <v>2082.5</v>
      </c>
      <c r="G323" s="8"/>
    </row>
    <row r="324" spans="1:7" s="2" customFormat="1" ht="15" customHeight="1">
      <c r="A324" s="50" t="s">
        <v>12</v>
      </c>
      <c r="B324" s="51"/>
      <c r="C324" s="51"/>
      <c r="D324" s="51"/>
      <c r="E324" s="52"/>
      <c r="F324" s="4">
        <f>SUM(F323:F323)</f>
        <v>2082.5</v>
      </c>
      <c r="G324" s="8"/>
    </row>
    <row r="325" spans="1:7" ht="7.5" customHeight="1">
      <c r="A325" s="56"/>
      <c r="B325" s="56"/>
      <c r="C325" s="56"/>
      <c r="D325" s="56"/>
      <c r="E325" s="56"/>
      <c r="F325" s="56"/>
    </row>
    <row r="326" spans="1:7" s="2" customFormat="1" ht="17.100000000000001" customHeight="1">
      <c r="A326" s="69" t="s">
        <v>30</v>
      </c>
      <c r="B326" s="69"/>
      <c r="C326" s="69"/>
      <c r="D326" s="69"/>
      <c r="E326" s="69"/>
      <c r="F326" s="70"/>
    </row>
    <row r="327" spans="1:7" ht="7.5" customHeight="1"/>
    <row r="328" spans="1:7" s="2" customFormat="1" ht="20.100000000000001" customHeight="1">
      <c r="A328" s="53" t="s">
        <v>20</v>
      </c>
      <c r="B328" s="54"/>
      <c r="C328" s="54"/>
      <c r="D328" s="54"/>
      <c r="E328" s="54"/>
      <c r="F328" s="55"/>
    </row>
    <row r="329" spans="1:7" s="2" customFormat="1" ht="37.5" customHeight="1">
      <c r="A329" s="57" t="s">
        <v>13</v>
      </c>
      <c r="B329" s="58"/>
      <c r="C329" s="59"/>
      <c r="D329" s="6" t="s">
        <v>3</v>
      </c>
      <c r="E329" s="6" t="s">
        <v>4</v>
      </c>
      <c r="F329" s="6" t="s">
        <v>0</v>
      </c>
    </row>
    <row r="330" spans="1:7" s="2" customFormat="1" ht="15" customHeight="1">
      <c r="A330" s="66" t="s">
        <v>90</v>
      </c>
      <c r="B330" s="67"/>
      <c r="C330" s="68"/>
      <c r="D330" s="9">
        <v>426.42</v>
      </c>
      <c r="E330" s="9">
        <v>7.35</v>
      </c>
      <c r="F330" s="1">
        <f>D330*E330</f>
        <v>3134.1869999999999</v>
      </c>
    </row>
    <row r="331" spans="1:7" s="2" customFormat="1" ht="15" customHeight="1">
      <c r="A331" s="66" t="s">
        <v>92</v>
      </c>
      <c r="B331" s="67"/>
      <c r="C331" s="68"/>
      <c r="D331" s="9">
        <v>42.87</v>
      </c>
      <c r="E331" s="9">
        <v>12.8</v>
      </c>
      <c r="F331" s="1">
        <f t="shared" ref="F331:F338" si="52">D331*E331</f>
        <v>548.73599999999999</v>
      </c>
    </row>
    <row r="332" spans="1:7" s="2" customFormat="1" ht="15" customHeight="1">
      <c r="A332" s="66" t="s">
        <v>93</v>
      </c>
      <c r="B332" s="67"/>
      <c r="C332" s="68"/>
      <c r="D332" s="9">
        <v>328.18</v>
      </c>
      <c r="E332" s="9">
        <v>5.65</v>
      </c>
      <c r="F332" s="1">
        <f t="shared" si="52"/>
        <v>1854.2170000000001</v>
      </c>
    </row>
    <row r="333" spans="1:7" s="2" customFormat="1" ht="15" customHeight="1">
      <c r="A333" s="66" t="s">
        <v>94</v>
      </c>
      <c r="B333" s="67"/>
      <c r="C333" s="68"/>
      <c r="D333" s="9">
        <v>36</v>
      </c>
      <c r="E333" s="9">
        <v>11.5</v>
      </c>
      <c r="F333" s="1">
        <f t="shared" si="52"/>
        <v>414</v>
      </c>
    </row>
    <row r="334" spans="1:7" s="2" customFormat="1" ht="15" customHeight="1">
      <c r="A334" s="66" t="s">
        <v>95</v>
      </c>
      <c r="B334" s="67"/>
      <c r="C334" s="68"/>
      <c r="D334" s="9">
        <v>144.53</v>
      </c>
      <c r="E334" s="9">
        <v>4.4000000000000004</v>
      </c>
      <c r="F334" s="1">
        <f t="shared" si="52"/>
        <v>635.93200000000002</v>
      </c>
    </row>
    <row r="335" spans="1:7" s="2" customFormat="1" ht="15" customHeight="1">
      <c r="A335" s="66" t="s">
        <v>96</v>
      </c>
      <c r="B335" s="67"/>
      <c r="C335" s="68"/>
      <c r="D335" s="9">
        <v>36</v>
      </c>
      <c r="E335" s="9">
        <v>11.5</v>
      </c>
      <c r="F335" s="1">
        <f t="shared" si="52"/>
        <v>414</v>
      </c>
    </row>
    <row r="336" spans="1:7" s="2" customFormat="1" ht="15" customHeight="1">
      <c r="A336" s="66" t="s">
        <v>97</v>
      </c>
      <c r="B336" s="67"/>
      <c r="C336" s="68"/>
      <c r="D336" s="9">
        <v>626.46</v>
      </c>
      <c r="E336" s="9">
        <v>4</v>
      </c>
      <c r="F336" s="1">
        <f t="shared" si="52"/>
        <v>2505.84</v>
      </c>
    </row>
    <row r="337" spans="1:6" s="2" customFormat="1" ht="15" customHeight="1">
      <c r="A337" s="66" t="s">
        <v>98</v>
      </c>
      <c r="B337" s="67"/>
      <c r="C337" s="68"/>
      <c r="D337" s="9">
        <v>158.27000000000001</v>
      </c>
      <c r="E337" s="9">
        <v>6.15</v>
      </c>
      <c r="F337" s="1">
        <f t="shared" si="52"/>
        <v>973.36050000000012</v>
      </c>
    </row>
    <row r="338" spans="1:6" s="2" customFormat="1" ht="15" customHeight="1">
      <c r="A338" s="66" t="s">
        <v>99</v>
      </c>
      <c r="B338" s="67"/>
      <c r="C338" s="68"/>
      <c r="D338" s="9">
        <v>272</v>
      </c>
      <c r="E338" s="9">
        <v>5</v>
      </c>
      <c r="F338" s="1">
        <f t="shared" si="52"/>
        <v>1360</v>
      </c>
    </row>
    <row r="339" spans="1:6" s="2" customFormat="1" ht="15" customHeight="1">
      <c r="A339" s="63" t="s">
        <v>6</v>
      </c>
      <c r="B339" s="64"/>
      <c r="C339" s="64"/>
      <c r="D339" s="64"/>
      <c r="E339" s="65"/>
      <c r="F339" s="10">
        <f>SUM(F330:F338)</f>
        <v>11840.272500000001</v>
      </c>
    </row>
    <row r="340" spans="1:6" ht="7.5" customHeight="1"/>
    <row r="341" spans="1:6" s="2" customFormat="1" ht="20.100000000000001" customHeight="1">
      <c r="A341" s="53" t="s">
        <v>22</v>
      </c>
      <c r="B341" s="54"/>
      <c r="C341" s="54"/>
      <c r="D341" s="54"/>
      <c r="E341" s="54"/>
      <c r="F341" s="55"/>
    </row>
    <row r="342" spans="1:6" s="2" customFormat="1" ht="39.950000000000003" customHeight="1">
      <c r="A342" s="17" t="s">
        <v>13</v>
      </c>
      <c r="B342" s="6" t="s">
        <v>3</v>
      </c>
      <c r="C342" s="6" t="s">
        <v>4</v>
      </c>
      <c r="D342" s="6" t="s">
        <v>0</v>
      </c>
      <c r="E342" s="6" t="s">
        <v>1</v>
      </c>
      <c r="F342" s="6" t="s">
        <v>2</v>
      </c>
    </row>
    <row r="343" spans="1:6" s="2" customFormat="1" ht="15" customHeight="1">
      <c r="A343" s="5" t="str">
        <f>A330</f>
        <v>Marginal Esquerda - Estaca 645+11,19 A 666+17,61</v>
      </c>
      <c r="B343" s="1">
        <f t="shared" ref="B343:B351" si="53">D330</f>
        <v>426.42</v>
      </c>
      <c r="C343" s="1">
        <f t="shared" ref="C343:C351" si="54">E330</f>
        <v>7.35</v>
      </c>
      <c r="D343" s="3">
        <f>C343*B343</f>
        <v>3134.1869999999999</v>
      </c>
      <c r="E343" s="1">
        <v>0.3</v>
      </c>
      <c r="F343" s="1">
        <f>D343*E343</f>
        <v>940.25609999999995</v>
      </c>
    </row>
    <row r="344" spans="1:6" s="2" customFormat="1" ht="15" customHeight="1">
      <c r="A344" s="5" t="str">
        <f t="shared" ref="A344:A351" si="55">A331</f>
        <v>Marginal Esquerda - Estaca 672+02,61 A 674+05,48</v>
      </c>
      <c r="B344" s="1">
        <f t="shared" si="53"/>
        <v>42.87</v>
      </c>
      <c r="C344" s="1">
        <f t="shared" si="54"/>
        <v>12.8</v>
      </c>
      <c r="D344" s="3">
        <f t="shared" ref="D344:D351" si="56">C344*B344</f>
        <v>548.73599999999999</v>
      </c>
      <c r="E344" s="1">
        <v>0.3</v>
      </c>
      <c r="F344" s="1">
        <f t="shared" ref="F344:F351" si="57">D344*E344</f>
        <v>164.6208</v>
      </c>
    </row>
    <row r="345" spans="1:6" s="2" customFormat="1" ht="15" customHeight="1">
      <c r="A345" s="5" t="str">
        <f t="shared" si="55"/>
        <v>Marginal Esquerda - Estaca 674+05,48 A 690+13,66</v>
      </c>
      <c r="B345" s="1">
        <f t="shared" si="53"/>
        <v>328.18</v>
      </c>
      <c r="C345" s="1">
        <f t="shared" si="54"/>
        <v>5.65</v>
      </c>
      <c r="D345" s="3">
        <f t="shared" si="56"/>
        <v>1854.2170000000001</v>
      </c>
      <c r="E345" s="1">
        <v>0.3</v>
      </c>
      <c r="F345" s="1">
        <f t="shared" si="57"/>
        <v>556.26509999999996</v>
      </c>
    </row>
    <row r="346" spans="1:6" s="2" customFormat="1" ht="15" customHeight="1">
      <c r="A346" s="5" t="str">
        <f t="shared" si="55"/>
        <v>Marginal Esquerda - Estaca 690+13,66 A 692+09,66</v>
      </c>
      <c r="B346" s="1">
        <f t="shared" si="53"/>
        <v>36</v>
      </c>
      <c r="C346" s="1">
        <f t="shared" si="54"/>
        <v>11.5</v>
      </c>
      <c r="D346" s="3">
        <f t="shared" si="56"/>
        <v>414</v>
      </c>
      <c r="E346" s="1">
        <v>0.3</v>
      </c>
      <c r="F346" s="1">
        <f t="shared" si="57"/>
        <v>124.19999999999999</v>
      </c>
    </row>
    <row r="347" spans="1:6" s="2" customFormat="1" ht="15" customHeight="1">
      <c r="A347" s="5" t="str">
        <f t="shared" si="55"/>
        <v>Marginal Esquerda - Estaca 692+09,66 A 699+14,19</v>
      </c>
      <c r="B347" s="1">
        <f t="shared" si="53"/>
        <v>144.53</v>
      </c>
      <c r="C347" s="1">
        <f t="shared" si="54"/>
        <v>4.4000000000000004</v>
      </c>
      <c r="D347" s="3">
        <f t="shared" si="56"/>
        <v>635.93200000000002</v>
      </c>
      <c r="E347" s="1">
        <v>0.3</v>
      </c>
      <c r="F347" s="1">
        <f t="shared" si="57"/>
        <v>190.77959999999999</v>
      </c>
    </row>
    <row r="348" spans="1:6" s="2" customFormat="1" ht="15" customHeight="1">
      <c r="A348" s="5" t="str">
        <f t="shared" si="55"/>
        <v>Marginal Esquerda - Estaca 699+14,19 A 701+10,19</v>
      </c>
      <c r="B348" s="1">
        <f t="shared" si="53"/>
        <v>36</v>
      </c>
      <c r="C348" s="1">
        <f t="shared" si="54"/>
        <v>11.5</v>
      </c>
      <c r="D348" s="3">
        <f t="shared" si="56"/>
        <v>414</v>
      </c>
      <c r="E348" s="1">
        <v>0.3</v>
      </c>
      <c r="F348" s="1">
        <f t="shared" si="57"/>
        <v>124.19999999999999</v>
      </c>
    </row>
    <row r="349" spans="1:6" s="2" customFormat="1" ht="15" customHeight="1">
      <c r="A349" s="5" t="str">
        <f t="shared" si="55"/>
        <v>Marginal Esquerda - Estaca 701+10,19 A 732+16,65</v>
      </c>
      <c r="B349" s="1">
        <f t="shared" si="53"/>
        <v>626.46</v>
      </c>
      <c r="C349" s="1">
        <f t="shared" si="54"/>
        <v>4</v>
      </c>
      <c r="D349" s="3">
        <f t="shared" si="56"/>
        <v>2505.84</v>
      </c>
      <c r="E349" s="1">
        <v>0.3</v>
      </c>
      <c r="F349" s="1">
        <f t="shared" si="57"/>
        <v>751.75200000000007</v>
      </c>
    </row>
    <row r="350" spans="1:6" s="2" customFormat="1" ht="15" customHeight="1">
      <c r="A350" s="5" t="str">
        <f t="shared" si="55"/>
        <v>Marginal Esquerda - Estaca 732+16,65 A 740+14,92</v>
      </c>
      <c r="B350" s="1">
        <f t="shared" si="53"/>
        <v>158.27000000000001</v>
      </c>
      <c r="C350" s="1">
        <f t="shared" si="54"/>
        <v>6.15</v>
      </c>
      <c r="D350" s="3">
        <f t="shared" si="56"/>
        <v>973.36050000000012</v>
      </c>
      <c r="E350" s="1">
        <v>0.3</v>
      </c>
      <c r="F350" s="1">
        <f t="shared" si="57"/>
        <v>292.00815</v>
      </c>
    </row>
    <row r="351" spans="1:6" s="2" customFormat="1" ht="15" customHeight="1">
      <c r="A351" s="5" t="str">
        <f t="shared" si="55"/>
        <v xml:space="preserve">Ramo D </v>
      </c>
      <c r="B351" s="1">
        <f t="shared" si="53"/>
        <v>272</v>
      </c>
      <c r="C351" s="1">
        <f t="shared" si="54"/>
        <v>5</v>
      </c>
      <c r="D351" s="3">
        <f t="shared" si="56"/>
        <v>1360</v>
      </c>
      <c r="E351" s="1">
        <v>0.3</v>
      </c>
      <c r="F351" s="1">
        <f t="shared" si="57"/>
        <v>408</v>
      </c>
    </row>
    <row r="352" spans="1:6" s="2" customFormat="1" ht="15" customHeight="1">
      <c r="A352" s="63" t="s">
        <v>6</v>
      </c>
      <c r="B352" s="64"/>
      <c r="C352" s="64"/>
      <c r="D352" s="64"/>
      <c r="E352" s="65"/>
      <c r="F352" s="10">
        <f>SUM(F343:F351)</f>
        <v>3552.0817499999998</v>
      </c>
    </row>
    <row r="353" spans="1:6" s="2" customFormat="1" ht="15" customHeight="1">
      <c r="A353" s="63" t="s">
        <v>127</v>
      </c>
      <c r="B353" s="64"/>
      <c r="C353" s="64"/>
      <c r="D353" s="64"/>
      <c r="E353" s="65"/>
      <c r="F353" s="10">
        <f>F352*0.7</f>
        <v>2486.4572249999997</v>
      </c>
    </row>
    <row r="354" spans="1:6" s="2" customFormat="1" ht="15" customHeight="1">
      <c r="A354" s="63" t="s">
        <v>128</v>
      </c>
      <c r="B354" s="64"/>
      <c r="C354" s="64"/>
      <c r="D354" s="64"/>
      <c r="E354" s="65"/>
      <c r="F354" s="10">
        <f>F352*0.3</f>
        <v>1065.6245249999999</v>
      </c>
    </row>
    <row r="355" spans="1:6" ht="7.5" customHeight="1"/>
    <row r="356" spans="1:6" s="2" customFormat="1" ht="20.100000000000001" customHeight="1">
      <c r="A356" s="53" t="s">
        <v>23</v>
      </c>
      <c r="B356" s="54"/>
      <c r="C356" s="54"/>
      <c r="D356" s="54"/>
      <c r="E356" s="54"/>
      <c r="F356" s="55"/>
    </row>
    <row r="357" spans="1:6" s="2" customFormat="1" ht="39.950000000000003" customHeight="1">
      <c r="A357" s="17" t="s">
        <v>13</v>
      </c>
      <c r="B357" s="6" t="s">
        <v>3</v>
      </c>
      <c r="C357" s="6" t="s">
        <v>4</v>
      </c>
      <c r="D357" s="6" t="s">
        <v>0</v>
      </c>
      <c r="E357" s="6" t="s">
        <v>1</v>
      </c>
      <c r="F357" s="6" t="s">
        <v>2</v>
      </c>
    </row>
    <row r="358" spans="1:6" s="2" customFormat="1" ht="15" customHeight="1">
      <c r="A358" s="5" t="str">
        <f>A330</f>
        <v>Marginal Esquerda - Estaca 645+11,19 A 666+17,61</v>
      </c>
      <c r="B358" s="1">
        <f t="shared" ref="B358:C366" si="58">B343</f>
        <v>426.42</v>
      </c>
      <c r="C358" s="1">
        <f t="shared" si="58"/>
        <v>7.35</v>
      </c>
      <c r="D358" s="3">
        <f>C358*B358</f>
        <v>3134.1869999999999</v>
      </c>
      <c r="E358" s="1">
        <v>0.3</v>
      </c>
      <c r="F358" s="1">
        <f>D358*E358</f>
        <v>940.25609999999995</v>
      </c>
    </row>
    <row r="359" spans="1:6" s="2" customFormat="1" ht="15" customHeight="1">
      <c r="A359" s="5" t="str">
        <f t="shared" ref="A359:A366" si="59">A331</f>
        <v>Marginal Esquerda - Estaca 672+02,61 A 674+05,48</v>
      </c>
      <c r="B359" s="1">
        <f t="shared" si="58"/>
        <v>42.87</v>
      </c>
      <c r="C359" s="1">
        <f t="shared" si="58"/>
        <v>12.8</v>
      </c>
      <c r="D359" s="3">
        <f t="shared" ref="D359:D366" si="60">C359*B359</f>
        <v>548.73599999999999</v>
      </c>
      <c r="E359" s="1">
        <v>0.3</v>
      </c>
      <c r="F359" s="1">
        <f t="shared" ref="F359:F366" si="61">D359*E359</f>
        <v>164.6208</v>
      </c>
    </row>
    <row r="360" spans="1:6" s="2" customFormat="1" ht="15" customHeight="1">
      <c r="A360" s="5" t="str">
        <f t="shared" si="59"/>
        <v>Marginal Esquerda - Estaca 674+05,48 A 690+13,66</v>
      </c>
      <c r="B360" s="1">
        <f t="shared" si="58"/>
        <v>328.18</v>
      </c>
      <c r="C360" s="1">
        <f t="shared" si="58"/>
        <v>5.65</v>
      </c>
      <c r="D360" s="3">
        <f t="shared" si="60"/>
        <v>1854.2170000000001</v>
      </c>
      <c r="E360" s="1">
        <v>0.3</v>
      </c>
      <c r="F360" s="1">
        <f t="shared" si="61"/>
        <v>556.26509999999996</v>
      </c>
    </row>
    <row r="361" spans="1:6" s="2" customFormat="1" ht="15" customHeight="1">
      <c r="A361" s="5" t="str">
        <f t="shared" si="59"/>
        <v>Marginal Esquerda - Estaca 690+13,66 A 692+09,66</v>
      </c>
      <c r="B361" s="1">
        <f t="shared" si="58"/>
        <v>36</v>
      </c>
      <c r="C361" s="1">
        <f t="shared" si="58"/>
        <v>11.5</v>
      </c>
      <c r="D361" s="3">
        <f t="shared" si="60"/>
        <v>414</v>
      </c>
      <c r="E361" s="1">
        <v>0.3</v>
      </c>
      <c r="F361" s="1">
        <f t="shared" si="61"/>
        <v>124.19999999999999</v>
      </c>
    </row>
    <row r="362" spans="1:6" s="2" customFormat="1" ht="15" customHeight="1">
      <c r="A362" s="5" t="str">
        <f t="shared" si="59"/>
        <v>Marginal Esquerda - Estaca 692+09,66 A 699+14,19</v>
      </c>
      <c r="B362" s="1">
        <f t="shared" si="58"/>
        <v>144.53</v>
      </c>
      <c r="C362" s="1">
        <f t="shared" si="58"/>
        <v>4.4000000000000004</v>
      </c>
      <c r="D362" s="3">
        <f t="shared" si="60"/>
        <v>635.93200000000002</v>
      </c>
      <c r="E362" s="1">
        <v>0.3</v>
      </c>
      <c r="F362" s="1">
        <f t="shared" si="61"/>
        <v>190.77959999999999</v>
      </c>
    </row>
    <row r="363" spans="1:6" s="2" customFormat="1" ht="15" customHeight="1">
      <c r="A363" s="5" t="str">
        <f t="shared" si="59"/>
        <v>Marginal Esquerda - Estaca 699+14,19 A 701+10,19</v>
      </c>
      <c r="B363" s="1">
        <f t="shared" si="58"/>
        <v>36</v>
      </c>
      <c r="C363" s="1">
        <f t="shared" si="58"/>
        <v>11.5</v>
      </c>
      <c r="D363" s="3">
        <f t="shared" si="60"/>
        <v>414</v>
      </c>
      <c r="E363" s="1">
        <v>0.3</v>
      </c>
      <c r="F363" s="1">
        <f t="shared" si="61"/>
        <v>124.19999999999999</v>
      </c>
    </row>
    <row r="364" spans="1:6" s="2" customFormat="1" ht="15" customHeight="1">
      <c r="A364" s="5" t="str">
        <f t="shared" si="59"/>
        <v>Marginal Esquerda - Estaca 701+10,19 A 732+16,65</v>
      </c>
      <c r="B364" s="1">
        <f t="shared" si="58"/>
        <v>626.46</v>
      </c>
      <c r="C364" s="1">
        <f t="shared" si="58"/>
        <v>4</v>
      </c>
      <c r="D364" s="3">
        <f t="shared" si="60"/>
        <v>2505.84</v>
      </c>
      <c r="E364" s="1">
        <v>0.3</v>
      </c>
      <c r="F364" s="1">
        <f t="shared" si="61"/>
        <v>751.75200000000007</v>
      </c>
    </row>
    <row r="365" spans="1:6" s="2" customFormat="1" ht="15" customHeight="1">
      <c r="A365" s="5" t="str">
        <f t="shared" si="59"/>
        <v>Marginal Esquerda - Estaca 732+16,65 A 740+14,92</v>
      </c>
      <c r="B365" s="1">
        <f t="shared" si="58"/>
        <v>158.27000000000001</v>
      </c>
      <c r="C365" s="1">
        <f t="shared" si="58"/>
        <v>6.15</v>
      </c>
      <c r="D365" s="3">
        <f t="shared" si="60"/>
        <v>973.36050000000012</v>
      </c>
      <c r="E365" s="1">
        <v>0.3</v>
      </c>
      <c r="F365" s="1">
        <f t="shared" si="61"/>
        <v>292.00815</v>
      </c>
    </row>
    <row r="366" spans="1:6" s="2" customFormat="1" ht="15" customHeight="1">
      <c r="A366" s="5" t="str">
        <f t="shared" si="59"/>
        <v xml:space="preserve">Ramo D </v>
      </c>
      <c r="B366" s="1">
        <f t="shared" si="58"/>
        <v>272</v>
      </c>
      <c r="C366" s="1">
        <f t="shared" si="58"/>
        <v>5</v>
      </c>
      <c r="D366" s="3">
        <f t="shared" si="60"/>
        <v>1360</v>
      </c>
      <c r="E366" s="1">
        <v>0.3</v>
      </c>
      <c r="F366" s="1">
        <f t="shared" si="61"/>
        <v>408</v>
      </c>
    </row>
    <row r="367" spans="1:6" s="2" customFormat="1" ht="15" customHeight="1">
      <c r="A367" s="63" t="s">
        <v>6</v>
      </c>
      <c r="B367" s="64"/>
      <c r="C367" s="64"/>
      <c r="D367" s="64"/>
      <c r="E367" s="65"/>
      <c r="F367" s="10">
        <f>SUM(F358:F366)</f>
        <v>3552.0817499999998</v>
      </c>
    </row>
    <row r="368" spans="1:6" s="2" customFormat="1" ht="15" customHeight="1">
      <c r="A368" s="63" t="s">
        <v>127</v>
      </c>
      <c r="B368" s="64"/>
      <c r="C368" s="64"/>
      <c r="D368" s="64"/>
      <c r="E368" s="65"/>
      <c r="F368" s="10">
        <f>F367*0.7</f>
        <v>2486.4572249999997</v>
      </c>
    </row>
    <row r="369" spans="1:6" s="2" customFormat="1" ht="15" customHeight="1">
      <c r="A369" s="63" t="s">
        <v>128</v>
      </c>
      <c r="B369" s="64"/>
      <c r="C369" s="64"/>
      <c r="D369" s="64"/>
      <c r="E369" s="65"/>
      <c r="F369" s="10">
        <f>F367*0.3</f>
        <v>1065.6245249999999</v>
      </c>
    </row>
    <row r="370" spans="1:6" ht="7.5" customHeight="1"/>
    <row r="371" spans="1:6" s="2" customFormat="1" ht="20.100000000000001" customHeight="1">
      <c r="A371" s="53" t="s">
        <v>24</v>
      </c>
      <c r="B371" s="54"/>
      <c r="C371" s="54"/>
      <c r="D371" s="54"/>
      <c r="E371" s="54"/>
      <c r="F371" s="55"/>
    </row>
    <row r="372" spans="1:6" s="2" customFormat="1" ht="39.950000000000003" customHeight="1">
      <c r="A372" s="17" t="s">
        <v>13</v>
      </c>
      <c r="B372" s="6" t="s">
        <v>3</v>
      </c>
      <c r="C372" s="6" t="s">
        <v>4</v>
      </c>
      <c r="D372" s="6" t="s">
        <v>0</v>
      </c>
      <c r="E372" s="6" t="s">
        <v>1</v>
      </c>
      <c r="F372" s="6" t="s">
        <v>2</v>
      </c>
    </row>
    <row r="373" spans="1:6" s="2" customFormat="1" ht="15" customHeight="1">
      <c r="A373" s="5" t="str">
        <f>A330</f>
        <v>Marginal Esquerda - Estaca 645+11,19 A 666+17,61</v>
      </c>
      <c r="B373" s="1">
        <f t="shared" ref="B373:C381" si="62">B358</f>
        <v>426.42</v>
      </c>
      <c r="C373" s="1">
        <f t="shared" si="62"/>
        <v>7.35</v>
      </c>
      <c r="D373" s="3">
        <f>C373*B373</f>
        <v>3134.1869999999999</v>
      </c>
      <c r="E373" s="1">
        <v>0.15</v>
      </c>
      <c r="F373" s="1">
        <f>D373*E373</f>
        <v>470.12804999999997</v>
      </c>
    </row>
    <row r="374" spans="1:6" s="2" customFormat="1" ht="15" customHeight="1">
      <c r="A374" s="5" t="str">
        <f t="shared" ref="A374:A381" si="63">A331</f>
        <v>Marginal Esquerda - Estaca 672+02,61 A 674+05,48</v>
      </c>
      <c r="B374" s="1">
        <f t="shared" si="62"/>
        <v>42.87</v>
      </c>
      <c r="C374" s="1">
        <f t="shared" si="62"/>
        <v>12.8</v>
      </c>
      <c r="D374" s="3">
        <f t="shared" ref="D374:D381" si="64">C374*B374</f>
        <v>548.73599999999999</v>
      </c>
      <c r="E374" s="1">
        <v>0.15</v>
      </c>
      <c r="F374" s="1">
        <f t="shared" ref="F374:F381" si="65">D374*E374</f>
        <v>82.310400000000001</v>
      </c>
    </row>
    <row r="375" spans="1:6" s="2" customFormat="1" ht="15" customHeight="1">
      <c r="A375" s="5" t="str">
        <f t="shared" si="63"/>
        <v>Marginal Esquerda - Estaca 674+05,48 A 690+13,66</v>
      </c>
      <c r="B375" s="1">
        <f t="shared" si="62"/>
        <v>328.18</v>
      </c>
      <c r="C375" s="1">
        <f t="shared" si="62"/>
        <v>5.65</v>
      </c>
      <c r="D375" s="3">
        <f t="shared" si="64"/>
        <v>1854.2170000000001</v>
      </c>
      <c r="E375" s="1">
        <v>0.15</v>
      </c>
      <c r="F375" s="1">
        <f t="shared" si="65"/>
        <v>278.13254999999998</v>
      </c>
    </row>
    <row r="376" spans="1:6" s="2" customFormat="1" ht="15" customHeight="1">
      <c r="A376" s="5" t="str">
        <f t="shared" si="63"/>
        <v>Marginal Esquerda - Estaca 690+13,66 A 692+09,66</v>
      </c>
      <c r="B376" s="1">
        <f t="shared" si="62"/>
        <v>36</v>
      </c>
      <c r="C376" s="1">
        <f t="shared" si="62"/>
        <v>11.5</v>
      </c>
      <c r="D376" s="3">
        <f t="shared" si="64"/>
        <v>414</v>
      </c>
      <c r="E376" s="1">
        <v>0.15</v>
      </c>
      <c r="F376" s="1">
        <f t="shared" si="65"/>
        <v>62.099999999999994</v>
      </c>
    </row>
    <row r="377" spans="1:6" s="2" customFormat="1" ht="15" customHeight="1">
      <c r="A377" s="5" t="str">
        <f t="shared" si="63"/>
        <v>Marginal Esquerda - Estaca 692+09,66 A 699+14,19</v>
      </c>
      <c r="B377" s="1">
        <f t="shared" si="62"/>
        <v>144.53</v>
      </c>
      <c r="C377" s="1">
        <f t="shared" si="62"/>
        <v>4.4000000000000004</v>
      </c>
      <c r="D377" s="3">
        <f t="shared" si="64"/>
        <v>635.93200000000002</v>
      </c>
      <c r="E377" s="1">
        <v>0.15</v>
      </c>
      <c r="F377" s="1">
        <f t="shared" si="65"/>
        <v>95.389799999999994</v>
      </c>
    </row>
    <row r="378" spans="1:6" s="2" customFormat="1" ht="15" customHeight="1">
      <c r="A378" s="5" t="str">
        <f t="shared" si="63"/>
        <v>Marginal Esquerda - Estaca 699+14,19 A 701+10,19</v>
      </c>
      <c r="B378" s="1">
        <f t="shared" si="62"/>
        <v>36</v>
      </c>
      <c r="C378" s="1">
        <f t="shared" si="62"/>
        <v>11.5</v>
      </c>
      <c r="D378" s="3">
        <f t="shared" si="64"/>
        <v>414</v>
      </c>
      <c r="E378" s="1">
        <v>0.15</v>
      </c>
      <c r="F378" s="1">
        <f t="shared" si="65"/>
        <v>62.099999999999994</v>
      </c>
    </row>
    <row r="379" spans="1:6" s="2" customFormat="1" ht="15" customHeight="1">
      <c r="A379" s="5" t="str">
        <f t="shared" si="63"/>
        <v>Marginal Esquerda - Estaca 701+10,19 A 732+16,65</v>
      </c>
      <c r="B379" s="1">
        <f t="shared" si="62"/>
        <v>626.46</v>
      </c>
      <c r="C379" s="1">
        <f t="shared" si="62"/>
        <v>4</v>
      </c>
      <c r="D379" s="3">
        <f t="shared" si="64"/>
        <v>2505.84</v>
      </c>
      <c r="E379" s="1">
        <v>0.15</v>
      </c>
      <c r="F379" s="1">
        <f t="shared" si="65"/>
        <v>375.87600000000003</v>
      </c>
    </row>
    <row r="380" spans="1:6" s="2" customFormat="1" ht="15" customHeight="1">
      <c r="A380" s="5" t="str">
        <f t="shared" si="63"/>
        <v>Marginal Esquerda - Estaca 732+16,65 A 740+14,92</v>
      </c>
      <c r="B380" s="1">
        <f t="shared" si="62"/>
        <v>158.27000000000001</v>
      </c>
      <c r="C380" s="1">
        <f t="shared" si="62"/>
        <v>6.15</v>
      </c>
      <c r="D380" s="3">
        <f t="shared" si="64"/>
        <v>973.36050000000012</v>
      </c>
      <c r="E380" s="1">
        <v>0.15</v>
      </c>
      <c r="F380" s="1">
        <f t="shared" si="65"/>
        <v>146.004075</v>
      </c>
    </row>
    <row r="381" spans="1:6" s="2" customFormat="1" ht="15" customHeight="1">
      <c r="A381" s="5" t="str">
        <f t="shared" si="63"/>
        <v xml:space="preserve">Ramo D </v>
      </c>
      <c r="B381" s="1">
        <f t="shared" si="62"/>
        <v>272</v>
      </c>
      <c r="C381" s="1">
        <f t="shared" si="62"/>
        <v>5</v>
      </c>
      <c r="D381" s="3">
        <f t="shared" si="64"/>
        <v>1360</v>
      </c>
      <c r="E381" s="1">
        <v>0.15</v>
      </c>
      <c r="F381" s="1">
        <f t="shared" si="65"/>
        <v>204</v>
      </c>
    </row>
    <row r="382" spans="1:6" s="2" customFormat="1" ht="15" customHeight="1">
      <c r="A382" s="63" t="s">
        <v>6</v>
      </c>
      <c r="B382" s="64"/>
      <c r="C382" s="64"/>
      <c r="D382" s="64"/>
      <c r="E382" s="65"/>
      <c r="F382" s="10">
        <f>SUM(F373:F381)</f>
        <v>1776.0408749999999</v>
      </c>
    </row>
    <row r="383" spans="1:6" s="2" customFormat="1" ht="15" customHeight="1">
      <c r="A383" s="63" t="s">
        <v>129</v>
      </c>
      <c r="B383" s="64"/>
      <c r="C383" s="64"/>
      <c r="D383" s="64"/>
      <c r="E383" s="65"/>
      <c r="F383" s="10">
        <f>F382*0.9</f>
        <v>1598.4367875</v>
      </c>
    </row>
    <row r="384" spans="1:6" s="2" customFormat="1" ht="15" customHeight="1">
      <c r="A384" s="63" t="s">
        <v>130</v>
      </c>
      <c r="B384" s="64"/>
      <c r="C384" s="64"/>
      <c r="D384" s="64"/>
      <c r="E384" s="65"/>
      <c r="F384" s="10">
        <f>F382*0.1</f>
        <v>177.60408749999999</v>
      </c>
    </row>
    <row r="385" spans="1:6" ht="7.5" customHeight="1"/>
    <row r="386" spans="1:6" s="2" customFormat="1" ht="20.100000000000001" customHeight="1">
      <c r="A386" s="53" t="s">
        <v>26</v>
      </c>
      <c r="B386" s="54"/>
      <c r="C386" s="54"/>
      <c r="D386" s="54"/>
      <c r="E386" s="54"/>
      <c r="F386" s="55"/>
    </row>
    <row r="387" spans="1:6" s="2" customFormat="1" ht="37.5" customHeight="1">
      <c r="A387" s="57" t="s">
        <v>13</v>
      </c>
      <c r="B387" s="58"/>
      <c r="C387" s="59"/>
      <c r="D387" s="6" t="s">
        <v>3</v>
      </c>
      <c r="E387" s="6" t="s">
        <v>4</v>
      </c>
      <c r="F387" s="6" t="s">
        <v>0</v>
      </c>
    </row>
    <row r="388" spans="1:6" s="2" customFormat="1" ht="15" customHeight="1">
      <c r="A388" s="66" t="str">
        <f>A343</f>
        <v>Marginal Esquerda - Estaca 645+11,19 A 666+17,61</v>
      </c>
      <c r="B388" s="67"/>
      <c r="C388" s="68"/>
      <c r="D388" s="1">
        <f t="shared" ref="D388:D396" si="66">B373</f>
        <v>426.42</v>
      </c>
      <c r="E388" s="1">
        <f t="shared" ref="E388:E396" si="67">C373</f>
        <v>7.35</v>
      </c>
      <c r="F388" s="1">
        <f>D388*E388</f>
        <v>3134.1869999999999</v>
      </c>
    </row>
    <row r="389" spans="1:6" s="2" customFormat="1" ht="15" customHeight="1">
      <c r="A389" s="66" t="str">
        <f t="shared" ref="A389:A396" si="68">A344</f>
        <v>Marginal Esquerda - Estaca 672+02,61 A 674+05,48</v>
      </c>
      <c r="B389" s="67"/>
      <c r="C389" s="68"/>
      <c r="D389" s="1">
        <f t="shared" si="66"/>
        <v>42.87</v>
      </c>
      <c r="E389" s="1">
        <f t="shared" si="67"/>
        <v>12.8</v>
      </c>
      <c r="F389" s="1">
        <f t="shared" ref="F389:F396" si="69">D389*E389</f>
        <v>548.73599999999999</v>
      </c>
    </row>
    <row r="390" spans="1:6" s="2" customFormat="1" ht="15" customHeight="1">
      <c r="A390" s="66" t="str">
        <f t="shared" si="68"/>
        <v>Marginal Esquerda - Estaca 674+05,48 A 690+13,66</v>
      </c>
      <c r="B390" s="67"/>
      <c r="C390" s="68"/>
      <c r="D390" s="1">
        <f t="shared" si="66"/>
        <v>328.18</v>
      </c>
      <c r="E390" s="1">
        <f t="shared" si="67"/>
        <v>5.65</v>
      </c>
      <c r="F390" s="1">
        <f t="shared" si="69"/>
        <v>1854.2170000000001</v>
      </c>
    </row>
    <row r="391" spans="1:6" s="2" customFormat="1" ht="15" customHeight="1">
      <c r="A391" s="66" t="str">
        <f t="shared" si="68"/>
        <v>Marginal Esquerda - Estaca 690+13,66 A 692+09,66</v>
      </c>
      <c r="B391" s="67"/>
      <c r="C391" s="68"/>
      <c r="D391" s="1">
        <f t="shared" si="66"/>
        <v>36</v>
      </c>
      <c r="E391" s="1">
        <f t="shared" si="67"/>
        <v>11.5</v>
      </c>
      <c r="F391" s="1">
        <f t="shared" si="69"/>
        <v>414</v>
      </c>
    </row>
    <row r="392" spans="1:6" s="2" customFormat="1" ht="15" customHeight="1">
      <c r="A392" s="66" t="str">
        <f t="shared" si="68"/>
        <v>Marginal Esquerda - Estaca 692+09,66 A 699+14,19</v>
      </c>
      <c r="B392" s="67"/>
      <c r="C392" s="68"/>
      <c r="D392" s="1">
        <f t="shared" si="66"/>
        <v>144.53</v>
      </c>
      <c r="E392" s="1">
        <f t="shared" si="67"/>
        <v>4.4000000000000004</v>
      </c>
      <c r="F392" s="1">
        <f t="shared" si="69"/>
        <v>635.93200000000002</v>
      </c>
    </row>
    <row r="393" spans="1:6" s="2" customFormat="1" ht="15" customHeight="1">
      <c r="A393" s="66" t="str">
        <f t="shared" si="68"/>
        <v>Marginal Esquerda - Estaca 699+14,19 A 701+10,19</v>
      </c>
      <c r="B393" s="67"/>
      <c r="C393" s="68"/>
      <c r="D393" s="1">
        <f t="shared" si="66"/>
        <v>36</v>
      </c>
      <c r="E393" s="1">
        <f t="shared" si="67"/>
        <v>11.5</v>
      </c>
      <c r="F393" s="1">
        <f t="shared" si="69"/>
        <v>414</v>
      </c>
    </row>
    <row r="394" spans="1:6" s="2" customFormat="1" ht="15" customHeight="1">
      <c r="A394" s="66" t="str">
        <f t="shared" si="68"/>
        <v>Marginal Esquerda - Estaca 701+10,19 A 732+16,65</v>
      </c>
      <c r="B394" s="67"/>
      <c r="C394" s="68"/>
      <c r="D394" s="1">
        <f t="shared" si="66"/>
        <v>626.46</v>
      </c>
      <c r="E394" s="1">
        <f t="shared" si="67"/>
        <v>4</v>
      </c>
      <c r="F394" s="1">
        <f t="shared" si="69"/>
        <v>2505.84</v>
      </c>
    </row>
    <row r="395" spans="1:6" s="2" customFormat="1" ht="15" customHeight="1">
      <c r="A395" s="66" t="str">
        <f t="shared" si="68"/>
        <v>Marginal Esquerda - Estaca 732+16,65 A 740+14,92</v>
      </c>
      <c r="B395" s="67"/>
      <c r="C395" s="68"/>
      <c r="D395" s="1">
        <f t="shared" si="66"/>
        <v>158.27000000000001</v>
      </c>
      <c r="E395" s="1">
        <f t="shared" si="67"/>
        <v>6.15</v>
      </c>
      <c r="F395" s="1">
        <f t="shared" si="69"/>
        <v>973.36050000000012</v>
      </c>
    </row>
    <row r="396" spans="1:6" s="2" customFormat="1" ht="15" customHeight="1">
      <c r="A396" s="66" t="str">
        <f t="shared" si="68"/>
        <v xml:space="preserve">Ramo D </v>
      </c>
      <c r="B396" s="67"/>
      <c r="C396" s="68"/>
      <c r="D396" s="1">
        <f t="shared" si="66"/>
        <v>272</v>
      </c>
      <c r="E396" s="1">
        <f t="shared" si="67"/>
        <v>5</v>
      </c>
      <c r="F396" s="1">
        <f t="shared" si="69"/>
        <v>1360</v>
      </c>
    </row>
    <row r="397" spans="1:6" s="2" customFormat="1" ht="15" customHeight="1">
      <c r="A397" s="63" t="s">
        <v>6</v>
      </c>
      <c r="B397" s="64"/>
      <c r="C397" s="64"/>
      <c r="D397" s="64"/>
      <c r="E397" s="65"/>
      <c r="F397" s="10">
        <f>SUM(F388:F396)</f>
        <v>11840.272500000001</v>
      </c>
    </row>
    <row r="398" spans="1:6" ht="7.5" customHeight="1"/>
    <row r="399" spans="1:6" s="2" customFormat="1" ht="20.100000000000001" customHeight="1">
      <c r="A399" s="53" t="s">
        <v>25</v>
      </c>
      <c r="B399" s="54"/>
      <c r="C399" s="54"/>
      <c r="D399" s="54"/>
      <c r="E399" s="54"/>
      <c r="F399" s="55"/>
    </row>
    <row r="400" spans="1:6" s="2" customFormat="1" ht="39.950000000000003" customHeight="1">
      <c r="A400" s="17" t="s">
        <v>13</v>
      </c>
      <c r="B400" s="6" t="s">
        <v>3</v>
      </c>
      <c r="C400" s="6" t="s">
        <v>4</v>
      </c>
      <c r="D400" s="6" t="s">
        <v>0</v>
      </c>
      <c r="E400" s="6" t="s">
        <v>1</v>
      </c>
      <c r="F400" s="6" t="s">
        <v>2</v>
      </c>
    </row>
    <row r="401" spans="1:6" s="2" customFormat="1" ht="15" customHeight="1">
      <c r="A401" s="5" t="str">
        <f>A330</f>
        <v>Marginal Esquerda - Estaca 645+11,19 A 666+17,61</v>
      </c>
      <c r="B401" s="1">
        <f t="shared" ref="B401:B409" si="70">D388</f>
        <v>426.42</v>
      </c>
      <c r="C401" s="1">
        <f t="shared" ref="C401:C409" si="71">E388</f>
        <v>7.35</v>
      </c>
      <c r="D401" s="3">
        <f>C401*B401</f>
        <v>3134.1869999999999</v>
      </c>
      <c r="E401" s="1">
        <v>0.15</v>
      </c>
      <c r="F401" s="1">
        <f>D401*E401</f>
        <v>470.12804999999997</v>
      </c>
    </row>
    <row r="402" spans="1:6" s="2" customFormat="1" ht="15" customHeight="1">
      <c r="A402" s="5" t="str">
        <f t="shared" ref="A402:A409" si="72">A331</f>
        <v>Marginal Esquerda - Estaca 672+02,61 A 674+05,48</v>
      </c>
      <c r="B402" s="1">
        <f t="shared" si="70"/>
        <v>42.87</v>
      </c>
      <c r="C402" s="1">
        <f t="shared" si="71"/>
        <v>12.8</v>
      </c>
      <c r="D402" s="3">
        <f t="shared" ref="D402:D409" si="73">C402*B402</f>
        <v>548.73599999999999</v>
      </c>
      <c r="E402" s="1">
        <v>0.15</v>
      </c>
      <c r="F402" s="1">
        <f t="shared" ref="F402:F409" si="74">D402*E402</f>
        <v>82.310400000000001</v>
      </c>
    </row>
    <row r="403" spans="1:6" s="2" customFormat="1" ht="15" customHeight="1">
      <c r="A403" s="5" t="str">
        <f t="shared" si="72"/>
        <v>Marginal Esquerda - Estaca 674+05,48 A 690+13,66</v>
      </c>
      <c r="B403" s="1">
        <f t="shared" si="70"/>
        <v>328.18</v>
      </c>
      <c r="C403" s="1">
        <f t="shared" si="71"/>
        <v>5.65</v>
      </c>
      <c r="D403" s="3">
        <f t="shared" si="73"/>
        <v>1854.2170000000001</v>
      </c>
      <c r="E403" s="1">
        <v>0.15</v>
      </c>
      <c r="F403" s="1">
        <f t="shared" si="74"/>
        <v>278.13254999999998</v>
      </c>
    </row>
    <row r="404" spans="1:6" s="2" customFormat="1" ht="15" customHeight="1">
      <c r="A404" s="5" t="str">
        <f t="shared" si="72"/>
        <v>Marginal Esquerda - Estaca 690+13,66 A 692+09,66</v>
      </c>
      <c r="B404" s="1">
        <f t="shared" si="70"/>
        <v>36</v>
      </c>
      <c r="C404" s="1">
        <f t="shared" si="71"/>
        <v>11.5</v>
      </c>
      <c r="D404" s="3">
        <f t="shared" si="73"/>
        <v>414</v>
      </c>
      <c r="E404" s="1">
        <v>0.15</v>
      </c>
      <c r="F404" s="1">
        <f t="shared" si="74"/>
        <v>62.099999999999994</v>
      </c>
    </row>
    <row r="405" spans="1:6" s="2" customFormat="1" ht="15" customHeight="1">
      <c r="A405" s="5" t="str">
        <f t="shared" si="72"/>
        <v>Marginal Esquerda - Estaca 692+09,66 A 699+14,19</v>
      </c>
      <c r="B405" s="1">
        <f t="shared" si="70"/>
        <v>144.53</v>
      </c>
      <c r="C405" s="1">
        <f t="shared" si="71"/>
        <v>4.4000000000000004</v>
      </c>
      <c r="D405" s="3">
        <f t="shared" si="73"/>
        <v>635.93200000000002</v>
      </c>
      <c r="E405" s="1">
        <v>0.15</v>
      </c>
      <c r="F405" s="1">
        <f t="shared" si="74"/>
        <v>95.389799999999994</v>
      </c>
    </row>
    <row r="406" spans="1:6" s="2" customFormat="1" ht="15" customHeight="1">
      <c r="A406" s="5" t="str">
        <f t="shared" si="72"/>
        <v>Marginal Esquerda - Estaca 699+14,19 A 701+10,19</v>
      </c>
      <c r="B406" s="1">
        <f t="shared" si="70"/>
        <v>36</v>
      </c>
      <c r="C406" s="1">
        <f t="shared" si="71"/>
        <v>11.5</v>
      </c>
      <c r="D406" s="3">
        <f t="shared" si="73"/>
        <v>414</v>
      </c>
      <c r="E406" s="1">
        <v>0.15</v>
      </c>
      <c r="F406" s="1">
        <f t="shared" si="74"/>
        <v>62.099999999999994</v>
      </c>
    </row>
    <row r="407" spans="1:6" s="2" customFormat="1" ht="15" customHeight="1">
      <c r="A407" s="5" t="str">
        <f t="shared" si="72"/>
        <v>Marginal Esquerda - Estaca 701+10,19 A 732+16,65</v>
      </c>
      <c r="B407" s="1">
        <f t="shared" si="70"/>
        <v>626.46</v>
      </c>
      <c r="C407" s="1">
        <f t="shared" si="71"/>
        <v>4</v>
      </c>
      <c r="D407" s="3">
        <f t="shared" si="73"/>
        <v>2505.84</v>
      </c>
      <c r="E407" s="1">
        <v>0.15</v>
      </c>
      <c r="F407" s="1">
        <f t="shared" si="74"/>
        <v>375.87600000000003</v>
      </c>
    </row>
    <row r="408" spans="1:6" s="2" customFormat="1" ht="15" customHeight="1">
      <c r="A408" s="5" t="str">
        <f t="shared" si="72"/>
        <v>Marginal Esquerda - Estaca 732+16,65 A 740+14,92</v>
      </c>
      <c r="B408" s="1">
        <f t="shared" si="70"/>
        <v>158.27000000000001</v>
      </c>
      <c r="C408" s="1">
        <f t="shared" si="71"/>
        <v>6.15</v>
      </c>
      <c r="D408" s="3">
        <f t="shared" si="73"/>
        <v>973.36050000000012</v>
      </c>
      <c r="E408" s="1">
        <v>0.15</v>
      </c>
      <c r="F408" s="1">
        <f t="shared" si="74"/>
        <v>146.004075</v>
      </c>
    </row>
    <row r="409" spans="1:6" s="2" customFormat="1" ht="15" customHeight="1">
      <c r="A409" s="5" t="str">
        <f t="shared" si="72"/>
        <v xml:space="preserve">Ramo D </v>
      </c>
      <c r="B409" s="1">
        <f t="shared" si="70"/>
        <v>272</v>
      </c>
      <c r="C409" s="1">
        <f t="shared" si="71"/>
        <v>5</v>
      </c>
      <c r="D409" s="3">
        <f t="shared" si="73"/>
        <v>1360</v>
      </c>
      <c r="E409" s="1">
        <v>0.15</v>
      </c>
      <c r="F409" s="1">
        <f t="shared" si="74"/>
        <v>204</v>
      </c>
    </row>
    <row r="410" spans="1:6" s="2" customFormat="1" ht="15" customHeight="1">
      <c r="A410" s="63" t="s">
        <v>6</v>
      </c>
      <c r="B410" s="64"/>
      <c r="C410" s="64"/>
      <c r="D410" s="64"/>
      <c r="E410" s="65"/>
      <c r="F410" s="10">
        <f>SUM(F401:F409)</f>
        <v>1776.0408749999999</v>
      </c>
    </row>
    <row r="411" spans="1:6" ht="7.5" customHeight="1"/>
    <row r="412" spans="1:6" s="2" customFormat="1" ht="20.100000000000001" customHeight="1">
      <c r="A412" s="53" t="s">
        <v>27</v>
      </c>
      <c r="B412" s="54"/>
      <c r="C412" s="54"/>
      <c r="D412" s="54"/>
      <c r="E412" s="54"/>
      <c r="F412" s="55"/>
    </row>
    <row r="413" spans="1:6" s="2" customFormat="1" ht="24.95" customHeight="1">
      <c r="A413" s="57" t="s">
        <v>13</v>
      </c>
      <c r="B413" s="59"/>
      <c r="C413" s="6" t="s">
        <v>3</v>
      </c>
      <c r="D413" s="6" t="s">
        <v>4</v>
      </c>
      <c r="E413" s="6" t="s">
        <v>7</v>
      </c>
      <c r="F413" s="6" t="s">
        <v>0</v>
      </c>
    </row>
    <row r="414" spans="1:6" s="2" customFormat="1" ht="15" customHeight="1">
      <c r="A414" s="60" t="str">
        <f>A330</f>
        <v>Marginal Esquerda - Estaca 645+11,19 A 666+17,61</v>
      </c>
      <c r="B414" s="62"/>
      <c r="C414" s="1">
        <f t="shared" ref="C414:D422" si="75">B401</f>
        <v>426.42</v>
      </c>
      <c r="D414" s="1">
        <f t="shared" si="75"/>
        <v>7.35</v>
      </c>
      <c r="E414" s="14">
        <v>1</v>
      </c>
      <c r="F414" s="3">
        <f>D414*E414*C414</f>
        <v>3134.1869999999999</v>
      </c>
    </row>
    <row r="415" spans="1:6" s="2" customFormat="1" ht="15" customHeight="1">
      <c r="A415" s="60" t="str">
        <f t="shared" ref="A415:A422" si="76">A331</f>
        <v>Marginal Esquerda - Estaca 672+02,61 A 674+05,48</v>
      </c>
      <c r="B415" s="62"/>
      <c r="C415" s="1">
        <f t="shared" si="75"/>
        <v>42.87</v>
      </c>
      <c r="D415" s="1">
        <f t="shared" si="75"/>
        <v>12.8</v>
      </c>
      <c r="E415" s="14">
        <v>1</v>
      </c>
      <c r="F415" s="3">
        <f t="shared" ref="F415:F422" si="77">D415*E415*C415</f>
        <v>548.73599999999999</v>
      </c>
    </row>
    <row r="416" spans="1:6" s="2" customFormat="1" ht="15" customHeight="1">
      <c r="A416" s="60" t="str">
        <f t="shared" si="76"/>
        <v>Marginal Esquerda - Estaca 674+05,48 A 690+13,66</v>
      </c>
      <c r="B416" s="62"/>
      <c r="C416" s="1">
        <f t="shared" si="75"/>
        <v>328.18</v>
      </c>
      <c r="D416" s="1">
        <f t="shared" si="75"/>
        <v>5.65</v>
      </c>
      <c r="E416" s="14">
        <v>1</v>
      </c>
      <c r="F416" s="3">
        <f t="shared" si="77"/>
        <v>1854.2170000000001</v>
      </c>
    </row>
    <row r="417" spans="1:6" s="2" customFormat="1" ht="15" customHeight="1">
      <c r="A417" s="60" t="str">
        <f t="shared" si="76"/>
        <v>Marginal Esquerda - Estaca 690+13,66 A 692+09,66</v>
      </c>
      <c r="B417" s="62"/>
      <c r="C417" s="1">
        <f t="shared" si="75"/>
        <v>36</v>
      </c>
      <c r="D417" s="1">
        <f t="shared" si="75"/>
        <v>11.5</v>
      </c>
      <c r="E417" s="14">
        <v>1</v>
      </c>
      <c r="F417" s="3">
        <f t="shared" si="77"/>
        <v>414</v>
      </c>
    </row>
    <row r="418" spans="1:6" s="2" customFormat="1" ht="15" customHeight="1">
      <c r="A418" s="60" t="str">
        <f t="shared" si="76"/>
        <v>Marginal Esquerda - Estaca 692+09,66 A 699+14,19</v>
      </c>
      <c r="B418" s="62"/>
      <c r="C418" s="1">
        <f t="shared" si="75"/>
        <v>144.53</v>
      </c>
      <c r="D418" s="1">
        <f t="shared" si="75"/>
        <v>4.4000000000000004</v>
      </c>
      <c r="E418" s="14">
        <v>1</v>
      </c>
      <c r="F418" s="3">
        <f t="shared" si="77"/>
        <v>635.93200000000002</v>
      </c>
    </row>
    <row r="419" spans="1:6" s="2" customFormat="1" ht="15" customHeight="1">
      <c r="A419" s="60" t="str">
        <f t="shared" si="76"/>
        <v>Marginal Esquerda - Estaca 699+14,19 A 701+10,19</v>
      </c>
      <c r="B419" s="62"/>
      <c r="C419" s="1">
        <f t="shared" si="75"/>
        <v>36</v>
      </c>
      <c r="D419" s="1">
        <f t="shared" si="75"/>
        <v>11.5</v>
      </c>
      <c r="E419" s="14">
        <v>1</v>
      </c>
      <c r="F419" s="3">
        <f t="shared" si="77"/>
        <v>414</v>
      </c>
    </row>
    <row r="420" spans="1:6" s="2" customFormat="1" ht="15" customHeight="1">
      <c r="A420" s="60" t="str">
        <f t="shared" si="76"/>
        <v>Marginal Esquerda - Estaca 701+10,19 A 732+16,65</v>
      </c>
      <c r="B420" s="62"/>
      <c r="C420" s="1">
        <f t="shared" si="75"/>
        <v>626.46</v>
      </c>
      <c r="D420" s="1">
        <f t="shared" si="75"/>
        <v>4</v>
      </c>
      <c r="E420" s="14">
        <v>1</v>
      </c>
      <c r="F420" s="3">
        <f t="shared" si="77"/>
        <v>2505.84</v>
      </c>
    </row>
    <row r="421" spans="1:6" s="2" customFormat="1" ht="15" customHeight="1">
      <c r="A421" s="60" t="str">
        <f t="shared" si="76"/>
        <v>Marginal Esquerda - Estaca 732+16,65 A 740+14,92</v>
      </c>
      <c r="B421" s="62"/>
      <c r="C421" s="1">
        <f t="shared" si="75"/>
        <v>158.27000000000001</v>
      </c>
      <c r="D421" s="1">
        <f t="shared" si="75"/>
        <v>6.15</v>
      </c>
      <c r="E421" s="14">
        <v>1</v>
      </c>
      <c r="F421" s="3">
        <f t="shared" si="77"/>
        <v>973.36050000000012</v>
      </c>
    </row>
    <row r="422" spans="1:6" s="2" customFormat="1" ht="15" customHeight="1">
      <c r="A422" s="60" t="str">
        <f t="shared" si="76"/>
        <v xml:space="preserve">Ramo D </v>
      </c>
      <c r="B422" s="62"/>
      <c r="C422" s="1">
        <f t="shared" si="75"/>
        <v>272</v>
      </c>
      <c r="D422" s="1">
        <f t="shared" si="75"/>
        <v>5</v>
      </c>
      <c r="E422" s="14">
        <v>1</v>
      </c>
      <c r="F422" s="3">
        <f t="shared" si="77"/>
        <v>1360</v>
      </c>
    </row>
    <row r="423" spans="1:6" s="2" customFormat="1" ht="15" customHeight="1">
      <c r="A423" s="63" t="s">
        <v>6</v>
      </c>
      <c r="B423" s="64"/>
      <c r="C423" s="64"/>
      <c r="D423" s="64"/>
      <c r="E423" s="65"/>
      <c r="F423" s="10">
        <f>SUM(F414:F422)</f>
        <v>11840.272500000001</v>
      </c>
    </row>
    <row r="424" spans="1:6" ht="7.5" customHeight="1"/>
    <row r="425" spans="1:6" s="2" customFormat="1" ht="20.100000000000001" customHeight="1">
      <c r="A425" s="53" t="s">
        <v>28</v>
      </c>
      <c r="B425" s="54"/>
      <c r="C425" s="54"/>
      <c r="D425" s="54"/>
      <c r="E425" s="54"/>
      <c r="F425" s="55"/>
    </row>
    <row r="426" spans="1:6" s="2" customFormat="1" ht="24.95" customHeight="1">
      <c r="A426" s="57" t="s">
        <v>13</v>
      </c>
      <c r="B426" s="59"/>
      <c r="C426" s="6" t="s">
        <v>3</v>
      </c>
      <c r="D426" s="6" t="s">
        <v>4</v>
      </c>
      <c r="E426" s="6" t="s">
        <v>7</v>
      </c>
      <c r="F426" s="6" t="s">
        <v>0</v>
      </c>
    </row>
    <row r="427" spans="1:6" s="2" customFormat="1" ht="15" customHeight="1">
      <c r="A427" s="60" t="str">
        <f>A414</f>
        <v>Marginal Esquerda - Estaca 645+11,19 A 666+17,61</v>
      </c>
      <c r="B427" s="62"/>
      <c r="C427" s="1">
        <f>$D$330</f>
        <v>426.42</v>
      </c>
      <c r="D427" s="1">
        <v>7</v>
      </c>
      <c r="E427" s="14">
        <v>4</v>
      </c>
      <c r="F427" s="3">
        <f t="shared" ref="F427:F436" si="78">D427*E427*C427</f>
        <v>11939.76</v>
      </c>
    </row>
    <row r="428" spans="1:6" s="2" customFormat="1" ht="15" customHeight="1">
      <c r="A428" s="60" t="s">
        <v>91</v>
      </c>
      <c r="B428" s="62"/>
      <c r="C428" s="1">
        <v>105</v>
      </c>
      <c r="D428" s="1">
        <v>10.5</v>
      </c>
      <c r="E428" s="14">
        <v>4</v>
      </c>
      <c r="F428" s="3">
        <f t="shared" si="78"/>
        <v>4410</v>
      </c>
    </row>
    <row r="429" spans="1:6" s="2" customFormat="1" ht="15" customHeight="1">
      <c r="A429" s="60" t="str">
        <f t="shared" ref="A429:A436" si="79">A331</f>
        <v>Marginal Esquerda - Estaca 672+02,61 A 674+05,48</v>
      </c>
      <c r="B429" s="62"/>
      <c r="C429" s="1">
        <f t="shared" ref="C429:C436" si="80">D331</f>
        <v>42.87</v>
      </c>
      <c r="D429" s="1">
        <v>12.35</v>
      </c>
      <c r="E429" s="14">
        <v>4</v>
      </c>
      <c r="F429" s="3">
        <f t="shared" si="78"/>
        <v>2117.7779999999998</v>
      </c>
    </row>
    <row r="430" spans="1:6" s="2" customFormat="1" ht="15" customHeight="1">
      <c r="A430" s="60" t="str">
        <f t="shared" si="79"/>
        <v>Marginal Esquerda - Estaca 674+05,48 A 690+13,66</v>
      </c>
      <c r="B430" s="62"/>
      <c r="C430" s="1">
        <f t="shared" si="80"/>
        <v>328.18</v>
      </c>
      <c r="D430" s="1">
        <v>4.7</v>
      </c>
      <c r="E430" s="14">
        <v>4</v>
      </c>
      <c r="F430" s="3">
        <f t="shared" si="78"/>
        <v>6169.7840000000006</v>
      </c>
    </row>
    <row r="431" spans="1:6" s="2" customFormat="1" ht="15" customHeight="1">
      <c r="A431" s="60" t="str">
        <f t="shared" si="79"/>
        <v>Marginal Esquerda - Estaca 690+13,66 A 692+09,66</v>
      </c>
      <c r="B431" s="62"/>
      <c r="C431" s="1">
        <f t="shared" si="80"/>
        <v>36</v>
      </c>
      <c r="D431" s="1">
        <v>10.5</v>
      </c>
      <c r="E431" s="14">
        <v>4</v>
      </c>
      <c r="F431" s="3">
        <f t="shared" si="78"/>
        <v>1512</v>
      </c>
    </row>
    <row r="432" spans="1:6" s="2" customFormat="1" ht="15" customHeight="1">
      <c r="A432" s="60" t="str">
        <f t="shared" si="79"/>
        <v>Marginal Esquerda - Estaca 692+09,66 A 699+14,19</v>
      </c>
      <c r="B432" s="62"/>
      <c r="C432" s="1">
        <f t="shared" si="80"/>
        <v>144.53</v>
      </c>
      <c r="D432" s="1">
        <v>3.9</v>
      </c>
      <c r="E432" s="14">
        <v>4</v>
      </c>
      <c r="F432" s="3">
        <f t="shared" si="78"/>
        <v>2254.6680000000001</v>
      </c>
    </row>
    <row r="433" spans="1:6" s="2" customFormat="1" ht="15" customHeight="1">
      <c r="A433" s="60" t="str">
        <f t="shared" si="79"/>
        <v>Marginal Esquerda - Estaca 699+14,19 A 701+10,19</v>
      </c>
      <c r="B433" s="62"/>
      <c r="C433" s="1">
        <f t="shared" si="80"/>
        <v>36</v>
      </c>
      <c r="D433" s="1">
        <v>10.5</v>
      </c>
      <c r="E433" s="14">
        <v>4</v>
      </c>
      <c r="F433" s="3">
        <f t="shared" si="78"/>
        <v>1512</v>
      </c>
    </row>
    <row r="434" spans="1:6" s="2" customFormat="1" ht="15" customHeight="1">
      <c r="A434" s="60" t="str">
        <f t="shared" si="79"/>
        <v>Marginal Esquerda - Estaca 701+10,19 A 732+16,65</v>
      </c>
      <c r="B434" s="62"/>
      <c r="C434" s="1">
        <f t="shared" si="80"/>
        <v>626.46</v>
      </c>
      <c r="D434" s="1">
        <v>3.5</v>
      </c>
      <c r="E434" s="14">
        <v>4</v>
      </c>
      <c r="F434" s="3">
        <f t="shared" si="78"/>
        <v>8770.44</v>
      </c>
    </row>
    <row r="435" spans="1:6" s="2" customFormat="1" ht="15" customHeight="1">
      <c r="A435" s="60" t="str">
        <f t="shared" si="79"/>
        <v>Marginal Esquerda - Estaca 732+16,65 A 740+14,92</v>
      </c>
      <c r="B435" s="62"/>
      <c r="C435" s="1">
        <f t="shared" si="80"/>
        <v>158.27000000000001</v>
      </c>
      <c r="D435" s="1">
        <v>3.5</v>
      </c>
      <c r="E435" s="14">
        <v>4</v>
      </c>
      <c r="F435" s="3">
        <f t="shared" si="78"/>
        <v>2215.7800000000002</v>
      </c>
    </row>
    <row r="436" spans="1:6" s="2" customFormat="1" ht="15" customHeight="1">
      <c r="A436" s="60" t="str">
        <f t="shared" si="79"/>
        <v xml:space="preserve">Ramo D </v>
      </c>
      <c r="B436" s="62"/>
      <c r="C436" s="1">
        <f t="shared" si="80"/>
        <v>272</v>
      </c>
      <c r="D436" s="1">
        <v>3.95</v>
      </c>
      <c r="E436" s="14">
        <v>4</v>
      </c>
      <c r="F436" s="3">
        <f t="shared" si="78"/>
        <v>4297.6000000000004</v>
      </c>
    </row>
    <row r="437" spans="1:6" s="2" customFormat="1" ht="15" customHeight="1">
      <c r="A437" s="63" t="s">
        <v>6</v>
      </c>
      <c r="B437" s="64"/>
      <c r="C437" s="64"/>
      <c r="D437" s="64"/>
      <c r="E437" s="65"/>
      <c r="F437" s="10">
        <f>SUM(F427:F436)</f>
        <v>45199.81</v>
      </c>
    </row>
    <row r="438" spans="1:6" s="2" customFormat="1" ht="7.5" customHeight="1">
      <c r="A438" s="56"/>
      <c r="B438" s="56"/>
      <c r="C438" s="56"/>
      <c r="D438" s="56"/>
      <c r="E438" s="56"/>
      <c r="F438" s="56"/>
    </row>
    <row r="439" spans="1:6" s="2" customFormat="1" ht="20.100000000000001" customHeight="1">
      <c r="A439" s="53" t="s">
        <v>132</v>
      </c>
      <c r="B439" s="54"/>
      <c r="C439" s="54"/>
      <c r="D439" s="54"/>
      <c r="E439" s="54"/>
      <c r="F439" s="55"/>
    </row>
    <row r="440" spans="1:6" s="2" customFormat="1" ht="39.950000000000003" customHeight="1">
      <c r="A440" s="57" t="s">
        <v>13</v>
      </c>
      <c r="B440" s="58"/>
      <c r="C440" s="59"/>
      <c r="D440" s="6" t="s">
        <v>3</v>
      </c>
      <c r="E440" s="6" t="s">
        <v>4</v>
      </c>
      <c r="F440" s="6" t="s">
        <v>0</v>
      </c>
    </row>
    <row r="441" spans="1:6" s="2" customFormat="1" ht="15" customHeight="1">
      <c r="A441" s="60" t="str">
        <f>A427</f>
        <v>Marginal Esquerda - Estaca 645+11,19 A 666+17,61</v>
      </c>
      <c r="B441" s="61"/>
      <c r="C441" s="62"/>
      <c r="D441" s="1">
        <f>C427</f>
        <v>426.42</v>
      </c>
      <c r="E441" s="1">
        <f>D427</f>
        <v>7</v>
      </c>
      <c r="F441" s="1">
        <f>E441*D441</f>
        <v>2984.94</v>
      </c>
    </row>
    <row r="442" spans="1:6" s="2" customFormat="1" ht="15" customHeight="1">
      <c r="A442" s="60" t="str">
        <f>A428</f>
        <v>Marginal Esquerda - Estaca 666+17,61 A 672+02,61 (Sobre OAE)</v>
      </c>
      <c r="B442" s="61"/>
      <c r="C442" s="62"/>
      <c r="D442" s="1">
        <f>C428</f>
        <v>105</v>
      </c>
      <c r="E442" s="1">
        <f>D428</f>
        <v>10.5</v>
      </c>
      <c r="F442" s="1">
        <f t="shared" ref="F442:F450" si="81">E442*D442</f>
        <v>1102.5</v>
      </c>
    </row>
    <row r="443" spans="1:6" s="2" customFormat="1" ht="15" customHeight="1">
      <c r="A443" s="60" t="str">
        <f>A429</f>
        <v>Marginal Esquerda - Estaca 672+02,61 A 674+05,48</v>
      </c>
      <c r="B443" s="61"/>
      <c r="C443" s="62"/>
      <c r="D443" s="1">
        <f>C429</f>
        <v>42.87</v>
      </c>
      <c r="E443" s="1">
        <f>D429</f>
        <v>12.35</v>
      </c>
      <c r="F443" s="1">
        <f t="shared" si="81"/>
        <v>529.44449999999995</v>
      </c>
    </row>
    <row r="444" spans="1:6" s="2" customFormat="1" ht="15" customHeight="1">
      <c r="A444" s="60" t="str">
        <f>A430</f>
        <v>Marginal Esquerda - Estaca 674+05,48 A 690+13,66</v>
      </c>
      <c r="B444" s="61"/>
      <c r="C444" s="62"/>
      <c r="D444" s="1">
        <f>C430</f>
        <v>328.18</v>
      </c>
      <c r="E444" s="1">
        <f>D430</f>
        <v>4.7</v>
      </c>
      <c r="F444" s="1">
        <f t="shared" si="81"/>
        <v>1542.4460000000001</v>
      </c>
    </row>
    <row r="445" spans="1:6" s="2" customFormat="1" ht="15" customHeight="1">
      <c r="A445" s="60" t="str">
        <f>A431</f>
        <v>Marginal Esquerda - Estaca 690+13,66 A 692+09,66</v>
      </c>
      <c r="B445" s="61"/>
      <c r="C445" s="62"/>
      <c r="D445" s="1">
        <f>C431</f>
        <v>36</v>
      </c>
      <c r="E445" s="1">
        <f>D431</f>
        <v>10.5</v>
      </c>
      <c r="F445" s="1">
        <f t="shared" si="81"/>
        <v>378</v>
      </c>
    </row>
    <row r="446" spans="1:6" s="2" customFormat="1" ht="15" customHeight="1">
      <c r="A446" s="60" t="str">
        <f>A432</f>
        <v>Marginal Esquerda - Estaca 692+09,66 A 699+14,19</v>
      </c>
      <c r="B446" s="61"/>
      <c r="C446" s="62"/>
      <c r="D446" s="1">
        <f>C432</f>
        <v>144.53</v>
      </c>
      <c r="E446" s="1">
        <f>D432</f>
        <v>3.9</v>
      </c>
      <c r="F446" s="1">
        <f t="shared" si="81"/>
        <v>563.66700000000003</v>
      </c>
    </row>
    <row r="447" spans="1:6" s="2" customFormat="1" ht="15" customHeight="1">
      <c r="A447" s="60" t="str">
        <f>A433</f>
        <v>Marginal Esquerda - Estaca 699+14,19 A 701+10,19</v>
      </c>
      <c r="B447" s="61"/>
      <c r="C447" s="62"/>
      <c r="D447" s="1">
        <f>C433</f>
        <v>36</v>
      </c>
      <c r="E447" s="1">
        <f>D433</f>
        <v>10.5</v>
      </c>
      <c r="F447" s="1">
        <f t="shared" si="81"/>
        <v>378</v>
      </c>
    </row>
    <row r="448" spans="1:6" s="2" customFormat="1" ht="15" customHeight="1">
      <c r="A448" s="60" t="str">
        <f>A434</f>
        <v>Marginal Esquerda - Estaca 701+10,19 A 732+16,65</v>
      </c>
      <c r="B448" s="61"/>
      <c r="C448" s="62"/>
      <c r="D448" s="1">
        <f>C434</f>
        <v>626.46</v>
      </c>
      <c r="E448" s="1">
        <f>D434</f>
        <v>3.5</v>
      </c>
      <c r="F448" s="1">
        <f t="shared" si="81"/>
        <v>2192.61</v>
      </c>
    </row>
    <row r="449" spans="1:8" s="2" customFormat="1" ht="15" customHeight="1">
      <c r="A449" s="60" t="str">
        <f>A435</f>
        <v>Marginal Esquerda - Estaca 732+16,65 A 740+14,92</v>
      </c>
      <c r="B449" s="61"/>
      <c r="C449" s="62"/>
      <c r="D449" s="1">
        <f>C435</f>
        <v>158.27000000000001</v>
      </c>
      <c r="E449" s="1">
        <f>D435</f>
        <v>3.5</v>
      </c>
      <c r="F449" s="1">
        <f t="shared" si="81"/>
        <v>553.94500000000005</v>
      </c>
    </row>
    <row r="450" spans="1:8" s="2" customFormat="1" ht="15" customHeight="1">
      <c r="A450" s="60" t="str">
        <f>A436</f>
        <v xml:space="preserve">Ramo D </v>
      </c>
      <c r="B450" s="61"/>
      <c r="C450" s="62"/>
      <c r="D450" s="1">
        <f>C436</f>
        <v>272</v>
      </c>
      <c r="E450" s="1">
        <f>D436</f>
        <v>3.95</v>
      </c>
      <c r="F450" s="1">
        <f t="shared" si="81"/>
        <v>1074.4000000000001</v>
      </c>
    </row>
    <row r="451" spans="1:8" s="2" customFormat="1" ht="15" customHeight="1">
      <c r="A451" s="71" t="s">
        <v>6</v>
      </c>
      <c r="B451" s="72"/>
      <c r="C451" s="72"/>
      <c r="D451" s="72"/>
      <c r="E451" s="73"/>
      <c r="F451" s="4">
        <f>SUM(F441:F450)</f>
        <v>11299.952499999999</v>
      </c>
      <c r="G451" s="7"/>
      <c r="H451" s="79"/>
    </row>
    <row r="452" spans="1:8" s="2" customFormat="1" ht="7.5" customHeight="1">
      <c r="A452" s="56"/>
      <c r="B452" s="56"/>
      <c r="C452" s="56"/>
      <c r="D452" s="56"/>
      <c r="E452" s="56"/>
      <c r="F452" s="56"/>
    </row>
    <row r="453" spans="1:8" s="2" customFormat="1" ht="20.100000000000001" customHeight="1">
      <c r="A453" s="53" t="s">
        <v>15</v>
      </c>
      <c r="B453" s="54"/>
      <c r="C453" s="54"/>
      <c r="D453" s="54"/>
      <c r="E453" s="54"/>
      <c r="F453" s="55"/>
    </row>
    <row r="454" spans="1:8" s="2" customFormat="1" ht="39.950000000000003" customHeight="1">
      <c r="A454" s="17" t="s">
        <v>13</v>
      </c>
      <c r="B454" s="6" t="s">
        <v>3</v>
      </c>
      <c r="C454" s="6" t="s">
        <v>4</v>
      </c>
      <c r="D454" s="6" t="s">
        <v>0</v>
      </c>
      <c r="E454" s="6" t="s">
        <v>1</v>
      </c>
      <c r="F454" s="6" t="s">
        <v>2</v>
      </c>
    </row>
    <row r="455" spans="1:8" s="2" customFormat="1" ht="15" customHeight="1">
      <c r="A455" s="5" t="str">
        <f t="shared" ref="A455:A464" si="82">A427</f>
        <v>Marginal Esquerda - Estaca 645+11,19 A 666+17,61</v>
      </c>
      <c r="B455" s="1">
        <f t="shared" ref="B455:C464" si="83">C427</f>
        <v>426.42</v>
      </c>
      <c r="C455" s="1">
        <f t="shared" si="83"/>
        <v>7</v>
      </c>
      <c r="D455" s="1">
        <f>C455*B455</f>
        <v>2984.94</v>
      </c>
      <c r="E455" s="1">
        <v>0.05</v>
      </c>
      <c r="F455" s="1">
        <f>E455*D455</f>
        <v>149.24700000000001</v>
      </c>
    </row>
    <row r="456" spans="1:8" s="2" customFormat="1" ht="15" customHeight="1">
      <c r="A456" s="5" t="str">
        <f t="shared" si="82"/>
        <v>Marginal Esquerda - Estaca 666+17,61 A 672+02,61 (Sobre OAE)</v>
      </c>
      <c r="B456" s="1">
        <f t="shared" si="83"/>
        <v>105</v>
      </c>
      <c r="C456" s="1">
        <f t="shared" si="83"/>
        <v>10.5</v>
      </c>
      <c r="D456" s="1">
        <f t="shared" ref="D456:D462" si="84">C456*B456</f>
        <v>1102.5</v>
      </c>
      <c r="E456" s="1">
        <v>0.05</v>
      </c>
      <c r="F456" s="1">
        <f t="shared" ref="F456:F462" si="85">E456*D456</f>
        <v>55.125</v>
      </c>
    </row>
    <row r="457" spans="1:8" s="2" customFormat="1" ht="15" customHeight="1">
      <c r="A457" s="5" t="str">
        <f t="shared" si="82"/>
        <v>Marginal Esquerda - Estaca 672+02,61 A 674+05,48</v>
      </c>
      <c r="B457" s="1">
        <f t="shared" si="83"/>
        <v>42.87</v>
      </c>
      <c r="C457" s="1">
        <f t="shared" si="83"/>
        <v>12.35</v>
      </c>
      <c r="D457" s="1">
        <f t="shared" si="84"/>
        <v>529.44449999999995</v>
      </c>
      <c r="E457" s="1">
        <v>0.05</v>
      </c>
      <c r="F457" s="1">
        <f t="shared" si="85"/>
        <v>26.472224999999998</v>
      </c>
    </row>
    <row r="458" spans="1:8" s="2" customFormat="1" ht="15" customHeight="1">
      <c r="A458" s="5" t="str">
        <f t="shared" si="82"/>
        <v>Marginal Esquerda - Estaca 674+05,48 A 690+13,66</v>
      </c>
      <c r="B458" s="1">
        <f t="shared" si="83"/>
        <v>328.18</v>
      </c>
      <c r="C458" s="1">
        <f t="shared" si="83"/>
        <v>4.7</v>
      </c>
      <c r="D458" s="1">
        <f t="shared" si="84"/>
        <v>1542.4460000000001</v>
      </c>
      <c r="E458" s="1">
        <v>0.05</v>
      </c>
      <c r="F458" s="1">
        <f t="shared" si="85"/>
        <v>77.12230000000001</v>
      </c>
    </row>
    <row r="459" spans="1:8" s="2" customFormat="1" ht="15" customHeight="1">
      <c r="A459" s="5" t="str">
        <f t="shared" si="82"/>
        <v>Marginal Esquerda - Estaca 690+13,66 A 692+09,66</v>
      </c>
      <c r="B459" s="1">
        <f t="shared" si="83"/>
        <v>36</v>
      </c>
      <c r="C459" s="1">
        <f t="shared" si="83"/>
        <v>10.5</v>
      </c>
      <c r="D459" s="1">
        <f t="shared" si="84"/>
        <v>378</v>
      </c>
      <c r="E459" s="1">
        <v>0.05</v>
      </c>
      <c r="F459" s="1">
        <f t="shared" si="85"/>
        <v>18.900000000000002</v>
      </c>
    </row>
    <row r="460" spans="1:8" s="2" customFormat="1" ht="15" customHeight="1">
      <c r="A460" s="5" t="str">
        <f t="shared" si="82"/>
        <v>Marginal Esquerda - Estaca 692+09,66 A 699+14,19</v>
      </c>
      <c r="B460" s="1">
        <f t="shared" si="83"/>
        <v>144.53</v>
      </c>
      <c r="C460" s="1">
        <f t="shared" si="83"/>
        <v>3.9</v>
      </c>
      <c r="D460" s="1">
        <f t="shared" si="84"/>
        <v>563.66700000000003</v>
      </c>
      <c r="E460" s="1">
        <v>0.05</v>
      </c>
      <c r="F460" s="1">
        <f t="shared" si="85"/>
        <v>28.183350000000004</v>
      </c>
    </row>
    <row r="461" spans="1:8" s="2" customFormat="1" ht="15" customHeight="1">
      <c r="A461" s="5" t="str">
        <f t="shared" si="82"/>
        <v>Marginal Esquerda - Estaca 699+14,19 A 701+10,19</v>
      </c>
      <c r="B461" s="1">
        <f t="shared" si="83"/>
        <v>36</v>
      </c>
      <c r="C461" s="1">
        <f t="shared" si="83"/>
        <v>10.5</v>
      </c>
      <c r="D461" s="1">
        <f t="shared" si="84"/>
        <v>378</v>
      </c>
      <c r="E461" s="1">
        <v>0.05</v>
      </c>
      <c r="F461" s="1">
        <f t="shared" si="85"/>
        <v>18.900000000000002</v>
      </c>
    </row>
    <row r="462" spans="1:8" s="2" customFormat="1" ht="15" customHeight="1">
      <c r="A462" s="5" t="str">
        <f t="shared" si="82"/>
        <v>Marginal Esquerda - Estaca 701+10,19 A 732+16,65</v>
      </c>
      <c r="B462" s="1">
        <f t="shared" si="83"/>
        <v>626.46</v>
      </c>
      <c r="C462" s="1">
        <f t="shared" si="83"/>
        <v>3.5</v>
      </c>
      <c r="D462" s="1">
        <f t="shared" si="84"/>
        <v>2192.61</v>
      </c>
      <c r="E462" s="1">
        <v>0.05</v>
      </c>
      <c r="F462" s="1">
        <f t="shared" si="85"/>
        <v>109.63050000000001</v>
      </c>
    </row>
    <row r="463" spans="1:8" s="2" customFormat="1" ht="15" customHeight="1">
      <c r="A463" s="5" t="str">
        <f t="shared" si="82"/>
        <v>Marginal Esquerda - Estaca 732+16,65 A 740+14,92</v>
      </c>
      <c r="B463" s="1">
        <f t="shared" si="83"/>
        <v>158.27000000000001</v>
      </c>
      <c r="C463" s="1">
        <f t="shared" si="83"/>
        <v>3.5</v>
      </c>
      <c r="D463" s="1">
        <f>C463*B463</f>
        <v>553.94500000000005</v>
      </c>
      <c r="E463" s="1">
        <v>0.05</v>
      </c>
      <c r="F463" s="1">
        <f>E463*D463</f>
        <v>27.697250000000004</v>
      </c>
    </row>
    <row r="464" spans="1:8" s="2" customFormat="1" ht="15" customHeight="1">
      <c r="A464" s="5" t="str">
        <f t="shared" si="82"/>
        <v xml:space="preserve">Ramo D </v>
      </c>
      <c r="B464" s="1">
        <f t="shared" si="83"/>
        <v>272</v>
      </c>
      <c r="C464" s="1">
        <f t="shared" si="83"/>
        <v>3.95</v>
      </c>
      <c r="D464" s="1">
        <f>C464*B464</f>
        <v>1074.4000000000001</v>
      </c>
      <c r="E464" s="1">
        <v>0.05</v>
      </c>
      <c r="F464" s="1">
        <f>E464*D464</f>
        <v>53.720000000000006</v>
      </c>
    </row>
    <row r="465" spans="1:7" s="2" customFormat="1" ht="15" customHeight="1">
      <c r="A465" s="71" t="s">
        <v>6</v>
      </c>
      <c r="B465" s="72"/>
      <c r="C465" s="72"/>
      <c r="D465" s="4">
        <f>SUM(D455:D464)</f>
        <v>11299.952499999999</v>
      </c>
      <c r="E465" s="25"/>
      <c r="F465" s="4">
        <f>SUM(F455:F464)</f>
        <v>564.99762499999997</v>
      </c>
      <c r="G465" s="7"/>
    </row>
    <row r="466" spans="1:7" s="2" customFormat="1" ht="7.5" customHeight="1">
      <c r="A466" s="56"/>
      <c r="B466" s="56"/>
      <c r="C466" s="56"/>
      <c r="D466" s="56"/>
      <c r="E466" s="56"/>
      <c r="F466" s="56"/>
    </row>
    <row r="467" spans="1:7" s="2" customFormat="1" ht="20.100000000000001" customHeight="1">
      <c r="A467" s="53" t="s">
        <v>5</v>
      </c>
      <c r="B467" s="54"/>
      <c r="C467" s="54"/>
      <c r="D467" s="54"/>
      <c r="E467" s="54"/>
      <c r="F467" s="55"/>
    </row>
    <row r="468" spans="1:7" s="2" customFormat="1" ht="39.950000000000003" customHeight="1">
      <c r="A468" s="17" t="s">
        <v>13</v>
      </c>
      <c r="B468" s="6" t="s">
        <v>3</v>
      </c>
      <c r="C468" s="6" t="s">
        <v>4</v>
      </c>
      <c r="D468" s="6" t="s">
        <v>0</v>
      </c>
      <c r="E468" s="6" t="s">
        <v>1</v>
      </c>
      <c r="F468" s="6" t="s">
        <v>2</v>
      </c>
    </row>
    <row r="469" spans="1:7" s="2" customFormat="1" ht="15" customHeight="1">
      <c r="A469" s="5" t="str">
        <f t="shared" ref="A469:C478" si="86">A455</f>
        <v>Marginal Esquerda - Estaca 645+11,19 A 666+17,61</v>
      </c>
      <c r="B469" s="1">
        <f t="shared" si="86"/>
        <v>426.42</v>
      </c>
      <c r="C469" s="1">
        <f t="shared" si="86"/>
        <v>7</v>
      </c>
      <c r="D469" s="1">
        <f>C469*B469</f>
        <v>2984.94</v>
      </c>
      <c r="E469" s="1">
        <v>0.08</v>
      </c>
      <c r="F469" s="1">
        <f>E469*D469</f>
        <v>238.79520000000002</v>
      </c>
    </row>
    <row r="470" spans="1:7" s="2" customFormat="1" ht="15" customHeight="1">
      <c r="A470" s="5" t="str">
        <f t="shared" si="86"/>
        <v>Marginal Esquerda - Estaca 666+17,61 A 672+02,61 (Sobre OAE)</v>
      </c>
      <c r="B470" s="1">
        <f t="shared" si="86"/>
        <v>105</v>
      </c>
      <c r="C470" s="1">
        <f t="shared" si="86"/>
        <v>10.5</v>
      </c>
      <c r="D470" s="1">
        <f t="shared" ref="D470:D476" si="87">C470*B470</f>
        <v>1102.5</v>
      </c>
      <c r="E470" s="1">
        <v>0.08</v>
      </c>
      <c r="F470" s="1">
        <f t="shared" ref="F470:F476" si="88">E470*D470</f>
        <v>88.2</v>
      </c>
    </row>
    <row r="471" spans="1:7" s="2" customFormat="1" ht="15" customHeight="1">
      <c r="A471" s="5" t="str">
        <f t="shared" si="86"/>
        <v>Marginal Esquerda - Estaca 672+02,61 A 674+05,48</v>
      </c>
      <c r="B471" s="1">
        <f t="shared" si="86"/>
        <v>42.87</v>
      </c>
      <c r="C471" s="1">
        <f t="shared" si="86"/>
        <v>12.35</v>
      </c>
      <c r="D471" s="1">
        <f t="shared" si="87"/>
        <v>529.44449999999995</v>
      </c>
      <c r="E471" s="1">
        <v>0.08</v>
      </c>
      <c r="F471" s="1">
        <f t="shared" si="88"/>
        <v>42.355559999999997</v>
      </c>
    </row>
    <row r="472" spans="1:7" s="2" customFormat="1" ht="15" customHeight="1">
      <c r="A472" s="5" t="str">
        <f t="shared" si="86"/>
        <v>Marginal Esquerda - Estaca 674+05,48 A 690+13,66</v>
      </c>
      <c r="B472" s="1">
        <f t="shared" si="86"/>
        <v>328.18</v>
      </c>
      <c r="C472" s="1">
        <f t="shared" si="86"/>
        <v>4.7</v>
      </c>
      <c r="D472" s="1">
        <f t="shared" si="87"/>
        <v>1542.4460000000001</v>
      </c>
      <c r="E472" s="1">
        <v>0.08</v>
      </c>
      <c r="F472" s="1">
        <f t="shared" si="88"/>
        <v>123.39568000000001</v>
      </c>
    </row>
    <row r="473" spans="1:7" s="2" customFormat="1" ht="15" customHeight="1">
      <c r="A473" s="5" t="str">
        <f t="shared" si="86"/>
        <v>Marginal Esquerda - Estaca 690+13,66 A 692+09,66</v>
      </c>
      <c r="B473" s="1">
        <f t="shared" si="86"/>
        <v>36</v>
      </c>
      <c r="C473" s="1">
        <f t="shared" si="86"/>
        <v>10.5</v>
      </c>
      <c r="D473" s="1">
        <f t="shared" si="87"/>
        <v>378</v>
      </c>
      <c r="E473" s="1">
        <v>0.08</v>
      </c>
      <c r="F473" s="1">
        <f t="shared" si="88"/>
        <v>30.240000000000002</v>
      </c>
    </row>
    <row r="474" spans="1:7" s="2" customFormat="1" ht="15" customHeight="1">
      <c r="A474" s="5" t="str">
        <f t="shared" si="86"/>
        <v>Marginal Esquerda - Estaca 692+09,66 A 699+14,19</v>
      </c>
      <c r="B474" s="1">
        <f t="shared" si="86"/>
        <v>144.53</v>
      </c>
      <c r="C474" s="1">
        <f t="shared" si="86"/>
        <v>3.9</v>
      </c>
      <c r="D474" s="1">
        <f t="shared" si="87"/>
        <v>563.66700000000003</v>
      </c>
      <c r="E474" s="1">
        <v>0.08</v>
      </c>
      <c r="F474" s="1">
        <f t="shared" si="88"/>
        <v>45.093360000000004</v>
      </c>
    </row>
    <row r="475" spans="1:7" s="2" customFormat="1" ht="15" customHeight="1">
      <c r="A475" s="5" t="str">
        <f t="shared" si="86"/>
        <v>Marginal Esquerda - Estaca 699+14,19 A 701+10,19</v>
      </c>
      <c r="B475" s="1">
        <f t="shared" si="86"/>
        <v>36</v>
      </c>
      <c r="C475" s="1">
        <f t="shared" si="86"/>
        <v>10.5</v>
      </c>
      <c r="D475" s="1">
        <f t="shared" si="87"/>
        <v>378</v>
      </c>
      <c r="E475" s="1">
        <v>0.08</v>
      </c>
      <c r="F475" s="1">
        <f t="shared" si="88"/>
        <v>30.240000000000002</v>
      </c>
    </row>
    <row r="476" spans="1:7" s="2" customFormat="1" ht="15" customHeight="1">
      <c r="A476" s="5" t="str">
        <f t="shared" si="86"/>
        <v>Marginal Esquerda - Estaca 701+10,19 A 732+16,65</v>
      </c>
      <c r="B476" s="1">
        <f t="shared" si="86"/>
        <v>626.46</v>
      </c>
      <c r="C476" s="1">
        <f t="shared" si="86"/>
        <v>3.5</v>
      </c>
      <c r="D476" s="1">
        <f t="shared" si="87"/>
        <v>2192.61</v>
      </c>
      <c r="E476" s="1">
        <v>0.08</v>
      </c>
      <c r="F476" s="1">
        <f t="shared" si="88"/>
        <v>175.40880000000001</v>
      </c>
    </row>
    <row r="477" spans="1:7" s="2" customFormat="1" ht="15" customHeight="1">
      <c r="A477" s="5" t="str">
        <f t="shared" si="86"/>
        <v>Marginal Esquerda - Estaca 732+16,65 A 740+14,92</v>
      </c>
      <c r="B477" s="1">
        <f t="shared" si="86"/>
        <v>158.27000000000001</v>
      </c>
      <c r="C477" s="1">
        <f t="shared" si="86"/>
        <v>3.5</v>
      </c>
      <c r="D477" s="1">
        <f>C477*B477</f>
        <v>553.94500000000005</v>
      </c>
      <c r="E477" s="1">
        <v>0.08</v>
      </c>
      <c r="F477" s="1">
        <f>E477*D477</f>
        <v>44.315600000000003</v>
      </c>
    </row>
    <row r="478" spans="1:7" s="2" customFormat="1" ht="15" customHeight="1">
      <c r="A478" s="5" t="str">
        <f t="shared" si="86"/>
        <v xml:space="preserve">Ramo D </v>
      </c>
      <c r="B478" s="1">
        <f t="shared" si="86"/>
        <v>272</v>
      </c>
      <c r="C478" s="1">
        <f t="shared" si="86"/>
        <v>3.95</v>
      </c>
      <c r="D478" s="1">
        <f>C478*B478</f>
        <v>1074.4000000000001</v>
      </c>
      <c r="E478" s="1">
        <v>0.08</v>
      </c>
      <c r="F478" s="1">
        <f>E478*D478</f>
        <v>85.952000000000012</v>
      </c>
    </row>
    <row r="479" spans="1:7" s="2" customFormat="1" ht="15" customHeight="1">
      <c r="A479" s="71" t="s">
        <v>6</v>
      </c>
      <c r="B479" s="72"/>
      <c r="C479" s="72"/>
      <c r="D479" s="4">
        <f>SUM(D469:D478)</f>
        <v>11299.952499999999</v>
      </c>
      <c r="E479" s="25"/>
      <c r="F479" s="4">
        <f>SUM(F469:F478)</f>
        <v>903.99620000000004</v>
      </c>
      <c r="G479" s="7"/>
    </row>
    <row r="480" spans="1:7" s="2" customFormat="1" ht="7.5" customHeight="1">
      <c r="A480" s="56"/>
      <c r="B480" s="56"/>
      <c r="C480" s="56"/>
      <c r="D480" s="56"/>
      <c r="E480" s="56"/>
      <c r="F480" s="56"/>
    </row>
    <row r="481" spans="1:7" s="2" customFormat="1" ht="20.100000000000001" customHeight="1">
      <c r="A481" s="53" t="s">
        <v>29</v>
      </c>
      <c r="B481" s="54"/>
      <c r="C481" s="54"/>
      <c r="D481" s="54"/>
      <c r="E481" s="54"/>
      <c r="F481" s="55"/>
    </row>
    <row r="482" spans="1:7" s="2" customFormat="1" ht="24.95" customHeight="1">
      <c r="A482" s="57" t="s">
        <v>13</v>
      </c>
      <c r="B482" s="58"/>
      <c r="C482" s="58"/>
      <c r="D482" s="58"/>
      <c r="E482" s="59"/>
      <c r="F482" s="6" t="s">
        <v>10</v>
      </c>
    </row>
    <row r="483" spans="1:7" s="2" customFormat="1" ht="15" customHeight="1">
      <c r="A483" s="60" t="s">
        <v>32</v>
      </c>
      <c r="B483" s="61"/>
      <c r="C483" s="61"/>
      <c r="D483" s="61"/>
      <c r="E483" s="62"/>
      <c r="F483" s="12">
        <v>4210</v>
      </c>
    </row>
    <row r="484" spans="1:7" s="2" customFormat="1" ht="15" customHeight="1">
      <c r="A484" s="50" t="s">
        <v>9</v>
      </c>
      <c r="B484" s="51"/>
      <c r="C484" s="51"/>
      <c r="D484" s="51"/>
      <c r="E484" s="52"/>
      <c r="F484" s="4">
        <f>F483</f>
        <v>4210</v>
      </c>
      <c r="G484" s="8"/>
    </row>
    <row r="485" spans="1:7" s="2" customFormat="1" ht="15" customHeight="1">
      <c r="A485" s="50" t="s">
        <v>11</v>
      </c>
      <c r="B485" s="51"/>
      <c r="C485" s="51"/>
      <c r="D485" s="51"/>
      <c r="E485" s="52"/>
      <c r="F485" s="4">
        <f>SUM(F484:F484)/2</f>
        <v>2105</v>
      </c>
      <c r="G485" s="8"/>
    </row>
    <row r="486" spans="1:7" s="2" customFormat="1" ht="15" customHeight="1">
      <c r="A486" s="50" t="s">
        <v>12</v>
      </c>
      <c r="B486" s="51"/>
      <c r="C486" s="51"/>
      <c r="D486" s="51"/>
      <c r="E486" s="52"/>
      <c r="F486" s="4">
        <f>SUM(F485:F485)</f>
        <v>2105</v>
      </c>
      <c r="G486" s="8"/>
    </row>
    <row r="487" spans="1:7" ht="7.5" customHeight="1">
      <c r="A487" s="56"/>
      <c r="B487" s="56"/>
      <c r="C487" s="56"/>
      <c r="D487" s="56"/>
      <c r="E487" s="56"/>
      <c r="F487" s="56"/>
    </row>
    <row r="488" spans="1:7" s="2" customFormat="1" ht="17.100000000000001" customHeight="1">
      <c r="A488" s="69" t="s">
        <v>33</v>
      </c>
      <c r="B488" s="69"/>
      <c r="C488" s="69"/>
      <c r="D488" s="69"/>
      <c r="E488" s="69"/>
      <c r="F488" s="70"/>
    </row>
    <row r="489" spans="1:7" ht="7.5" customHeight="1"/>
    <row r="490" spans="1:7" s="2" customFormat="1" ht="20.100000000000001" customHeight="1">
      <c r="A490" s="53" t="s">
        <v>20</v>
      </c>
      <c r="B490" s="54"/>
      <c r="C490" s="54"/>
      <c r="D490" s="54"/>
      <c r="E490" s="54"/>
      <c r="F490" s="55"/>
    </row>
    <row r="491" spans="1:7" s="2" customFormat="1" ht="37.5" customHeight="1">
      <c r="A491" s="57" t="s">
        <v>13</v>
      </c>
      <c r="B491" s="58"/>
      <c r="C491" s="59"/>
      <c r="D491" s="6" t="s">
        <v>3</v>
      </c>
      <c r="E491" s="6" t="s">
        <v>4</v>
      </c>
      <c r="F491" s="6" t="s">
        <v>0</v>
      </c>
    </row>
    <row r="492" spans="1:7" s="2" customFormat="1" ht="15" customHeight="1">
      <c r="A492" s="66" t="s">
        <v>87</v>
      </c>
      <c r="B492" s="67"/>
      <c r="C492" s="68"/>
      <c r="D492" s="9">
        <v>141.75</v>
      </c>
      <c r="E492" s="9">
        <v>7.1</v>
      </c>
      <c r="F492" s="1">
        <f>D492*E492</f>
        <v>1006.425</v>
      </c>
    </row>
    <row r="493" spans="1:7" s="2" customFormat="1" ht="15" customHeight="1">
      <c r="A493" s="66" t="s">
        <v>100</v>
      </c>
      <c r="B493" s="67"/>
      <c r="C493" s="68"/>
      <c r="D493" s="9">
        <v>125.95</v>
      </c>
      <c r="E493" s="9">
        <v>5.8</v>
      </c>
      <c r="F493" s="1">
        <f>D493*E493</f>
        <v>730.51</v>
      </c>
    </row>
    <row r="494" spans="1:7" s="2" customFormat="1" ht="15" customHeight="1">
      <c r="A494" s="66" t="s">
        <v>106</v>
      </c>
      <c r="B494" s="67"/>
      <c r="C494" s="68"/>
      <c r="D494" s="9">
        <v>200</v>
      </c>
      <c r="E494" s="9">
        <v>7.95</v>
      </c>
      <c r="F494" s="1">
        <f>D494*E494</f>
        <v>1590</v>
      </c>
    </row>
    <row r="495" spans="1:7" s="2" customFormat="1" ht="15" customHeight="1">
      <c r="A495" s="66" t="s">
        <v>131</v>
      </c>
      <c r="B495" s="67"/>
      <c r="C495" s="68"/>
      <c r="D495" s="9">
        <v>869.6</v>
      </c>
      <c r="E495" s="9">
        <v>8.9499999999999993</v>
      </c>
      <c r="F495" s="1">
        <f>D495*E495</f>
        <v>7782.9199999999992</v>
      </c>
    </row>
    <row r="496" spans="1:7" s="2" customFormat="1" ht="15" customHeight="1">
      <c r="A496" s="63" t="s">
        <v>6</v>
      </c>
      <c r="B496" s="64"/>
      <c r="C496" s="64"/>
      <c r="D496" s="64"/>
      <c r="E496" s="65"/>
      <c r="F496" s="10">
        <f>SUM(F492:F495)</f>
        <v>11109.855</v>
      </c>
    </row>
    <row r="497" spans="1:6" ht="7.5" customHeight="1"/>
    <row r="498" spans="1:6" s="2" customFormat="1" ht="20.100000000000001" customHeight="1">
      <c r="A498" s="53" t="s">
        <v>22</v>
      </c>
      <c r="B498" s="54"/>
      <c r="C498" s="54"/>
      <c r="D498" s="54"/>
      <c r="E498" s="54"/>
      <c r="F498" s="55"/>
    </row>
    <row r="499" spans="1:6" s="2" customFormat="1" ht="39.950000000000003" customHeight="1">
      <c r="A499" s="17" t="s">
        <v>13</v>
      </c>
      <c r="B499" s="6" t="s">
        <v>3</v>
      </c>
      <c r="C499" s="6" t="s">
        <v>4</v>
      </c>
      <c r="D499" s="6" t="s">
        <v>0</v>
      </c>
      <c r="E499" s="6" t="s">
        <v>1</v>
      </c>
      <c r="F499" s="6" t="s">
        <v>2</v>
      </c>
    </row>
    <row r="500" spans="1:6" s="2" customFormat="1" ht="15" customHeight="1">
      <c r="A500" s="5" t="str">
        <f>A492</f>
        <v>Ramo A</v>
      </c>
      <c r="B500" s="1">
        <f t="shared" ref="B500:C503" si="89">D492</f>
        <v>141.75</v>
      </c>
      <c r="C500" s="1">
        <f t="shared" si="89"/>
        <v>7.1</v>
      </c>
      <c r="D500" s="3">
        <f>C500*B500</f>
        <v>1006.425</v>
      </c>
      <c r="E500" s="1">
        <v>0.3</v>
      </c>
      <c r="F500" s="1">
        <f>D500*E500</f>
        <v>301.92749999999995</v>
      </c>
    </row>
    <row r="501" spans="1:6" s="2" customFormat="1" ht="15" customHeight="1">
      <c r="A501" s="5" t="str">
        <f>A493</f>
        <v>Ramo C</v>
      </c>
      <c r="B501" s="1">
        <f t="shared" si="89"/>
        <v>125.95</v>
      </c>
      <c r="C501" s="1">
        <f t="shared" si="89"/>
        <v>5.8</v>
      </c>
      <c r="D501" s="3">
        <f>C501*B501</f>
        <v>730.51</v>
      </c>
      <c r="E501" s="1">
        <v>0.3</v>
      </c>
      <c r="F501" s="1">
        <f>D501*E501</f>
        <v>219.15299999999999</v>
      </c>
    </row>
    <row r="502" spans="1:6" s="2" customFormat="1" ht="15" customHeight="1">
      <c r="A502" s="5" t="str">
        <f>A494</f>
        <v>Via Local Direita - Estaca 681+10,00 A 691+00,00</v>
      </c>
      <c r="B502" s="1">
        <f t="shared" si="89"/>
        <v>200</v>
      </c>
      <c r="C502" s="1">
        <f t="shared" si="89"/>
        <v>7.95</v>
      </c>
      <c r="D502" s="3">
        <f>C502*B502</f>
        <v>1590</v>
      </c>
      <c r="E502" s="1">
        <v>0.3</v>
      </c>
      <c r="F502" s="1">
        <f>D502*E502</f>
        <v>477</v>
      </c>
    </row>
    <row r="503" spans="1:6" s="2" customFormat="1" ht="15" customHeight="1">
      <c r="A503" s="5" t="str">
        <f>A495</f>
        <v>Via Local Direita - Estaca 692+05,50 A 735+15,10</v>
      </c>
      <c r="B503" s="1">
        <f t="shared" si="89"/>
        <v>869.6</v>
      </c>
      <c r="C503" s="1">
        <f t="shared" si="89"/>
        <v>8.9499999999999993</v>
      </c>
      <c r="D503" s="3">
        <f>C503*B503</f>
        <v>7782.9199999999992</v>
      </c>
      <c r="E503" s="1">
        <v>0.3</v>
      </c>
      <c r="F503" s="1">
        <f>D503*E503</f>
        <v>2334.8759999999997</v>
      </c>
    </row>
    <row r="504" spans="1:6" s="2" customFormat="1" ht="15" customHeight="1">
      <c r="A504" s="63" t="s">
        <v>6</v>
      </c>
      <c r="B504" s="64"/>
      <c r="C504" s="64"/>
      <c r="D504" s="64"/>
      <c r="E504" s="65"/>
      <c r="F504" s="10">
        <f>SUM(F500:F503)</f>
        <v>3332.9564999999998</v>
      </c>
    </row>
    <row r="505" spans="1:6" s="2" customFormat="1" ht="15" customHeight="1">
      <c r="A505" s="63" t="s">
        <v>127</v>
      </c>
      <c r="B505" s="64"/>
      <c r="C505" s="64"/>
      <c r="D505" s="64"/>
      <c r="E505" s="65"/>
      <c r="F505" s="10">
        <f>F504*0.7</f>
        <v>2333.0695499999997</v>
      </c>
    </row>
    <row r="506" spans="1:6" s="2" customFormat="1" ht="15" customHeight="1">
      <c r="A506" s="63" t="s">
        <v>128</v>
      </c>
      <c r="B506" s="64"/>
      <c r="C506" s="64"/>
      <c r="D506" s="64"/>
      <c r="E506" s="65"/>
      <c r="F506" s="10">
        <f>F504*0.3</f>
        <v>999.88694999999984</v>
      </c>
    </row>
    <row r="507" spans="1:6" ht="7.5" customHeight="1"/>
    <row r="508" spans="1:6" s="2" customFormat="1" ht="20.100000000000001" customHeight="1">
      <c r="A508" s="53" t="s">
        <v>23</v>
      </c>
      <c r="B508" s="54"/>
      <c r="C508" s="54"/>
      <c r="D508" s="54"/>
      <c r="E508" s="54"/>
      <c r="F508" s="55"/>
    </row>
    <row r="509" spans="1:6" s="2" customFormat="1" ht="39.950000000000003" customHeight="1">
      <c r="A509" s="17" t="s">
        <v>13</v>
      </c>
      <c r="B509" s="6" t="s">
        <v>3</v>
      </c>
      <c r="C509" s="6" t="s">
        <v>4</v>
      </c>
      <c r="D509" s="6" t="s">
        <v>0</v>
      </c>
      <c r="E509" s="6" t="s">
        <v>1</v>
      </c>
      <c r="F509" s="6" t="s">
        <v>2</v>
      </c>
    </row>
    <row r="510" spans="1:6" s="2" customFormat="1" ht="15" customHeight="1">
      <c r="A510" s="5" t="str">
        <f>A492</f>
        <v>Ramo A</v>
      </c>
      <c r="B510" s="1">
        <f t="shared" ref="B510:C513" si="90">B500</f>
        <v>141.75</v>
      </c>
      <c r="C510" s="1">
        <f t="shared" si="90"/>
        <v>7.1</v>
      </c>
      <c r="D510" s="3">
        <f>C510*B510</f>
        <v>1006.425</v>
      </c>
      <c r="E510" s="1">
        <v>0.3</v>
      </c>
      <c r="F510" s="1">
        <f>D510*E510</f>
        <v>301.92749999999995</v>
      </c>
    </row>
    <row r="511" spans="1:6" s="2" customFormat="1" ht="15" customHeight="1">
      <c r="A511" s="5" t="str">
        <f>A493</f>
        <v>Ramo C</v>
      </c>
      <c r="B511" s="1">
        <f t="shared" si="90"/>
        <v>125.95</v>
      </c>
      <c r="C511" s="1">
        <f t="shared" si="90"/>
        <v>5.8</v>
      </c>
      <c r="D511" s="3">
        <f>C511*B511</f>
        <v>730.51</v>
      </c>
      <c r="E511" s="1">
        <v>0.3</v>
      </c>
      <c r="F511" s="1">
        <f>D511*E511</f>
        <v>219.15299999999999</v>
      </c>
    </row>
    <row r="512" spans="1:6" s="2" customFormat="1" ht="15" customHeight="1">
      <c r="A512" s="5" t="str">
        <f>A494</f>
        <v>Via Local Direita - Estaca 681+10,00 A 691+00,00</v>
      </c>
      <c r="B512" s="1">
        <f t="shared" si="90"/>
        <v>200</v>
      </c>
      <c r="C512" s="1">
        <f t="shared" si="90"/>
        <v>7.95</v>
      </c>
      <c r="D512" s="3">
        <f>C512*B512</f>
        <v>1590</v>
      </c>
      <c r="E512" s="1">
        <v>0.3</v>
      </c>
      <c r="F512" s="1">
        <f>D512*E512</f>
        <v>477</v>
      </c>
    </row>
    <row r="513" spans="1:6" s="2" customFormat="1" ht="15" customHeight="1">
      <c r="A513" s="5" t="str">
        <f>A495</f>
        <v>Via Local Direita - Estaca 692+05,50 A 735+15,10</v>
      </c>
      <c r="B513" s="1">
        <f t="shared" si="90"/>
        <v>869.6</v>
      </c>
      <c r="C513" s="1">
        <f t="shared" si="90"/>
        <v>8.9499999999999993</v>
      </c>
      <c r="D513" s="3">
        <f>C513*B513</f>
        <v>7782.9199999999992</v>
      </c>
      <c r="E513" s="1">
        <v>0.3</v>
      </c>
      <c r="F513" s="1">
        <f>D513*E513</f>
        <v>2334.8759999999997</v>
      </c>
    </row>
    <row r="514" spans="1:6" s="2" customFormat="1" ht="15" customHeight="1">
      <c r="A514" s="63" t="s">
        <v>6</v>
      </c>
      <c r="B514" s="64"/>
      <c r="C514" s="64"/>
      <c r="D514" s="64"/>
      <c r="E514" s="65"/>
      <c r="F514" s="10">
        <f>SUM(F510:F513)</f>
        <v>3332.9564999999998</v>
      </c>
    </row>
    <row r="515" spans="1:6" s="2" customFormat="1" ht="15" customHeight="1">
      <c r="A515" s="63" t="s">
        <v>127</v>
      </c>
      <c r="B515" s="64"/>
      <c r="C515" s="64"/>
      <c r="D515" s="64"/>
      <c r="E515" s="65"/>
      <c r="F515" s="10">
        <f>F514*0.7</f>
        <v>2333.0695499999997</v>
      </c>
    </row>
    <row r="516" spans="1:6" s="2" customFormat="1" ht="15" customHeight="1">
      <c r="A516" s="63" t="s">
        <v>128</v>
      </c>
      <c r="B516" s="64"/>
      <c r="C516" s="64"/>
      <c r="D516" s="64"/>
      <c r="E516" s="65"/>
      <c r="F516" s="10">
        <f>F514*0.3</f>
        <v>999.88694999999984</v>
      </c>
    </row>
    <row r="517" spans="1:6" ht="7.5" customHeight="1"/>
    <row r="518" spans="1:6" s="2" customFormat="1" ht="20.100000000000001" customHeight="1">
      <c r="A518" s="53" t="s">
        <v>24</v>
      </c>
      <c r="B518" s="54"/>
      <c r="C518" s="54"/>
      <c r="D518" s="54"/>
      <c r="E518" s="54"/>
      <c r="F518" s="55"/>
    </row>
    <row r="519" spans="1:6" s="2" customFormat="1" ht="39.950000000000003" customHeight="1">
      <c r="A519" s="17" t="s">
        <v>13</v>
      </c>
      <c r="B519" s="6" t="s">
        <v>3</v>
      </c>
      <c r="C519" s="6" t="s">
        <v>4</v>
      </c>
      <c r="D519" s="6" t="s">
        <v>0</v>
      </c>
      <c r="E519" s="6" t="s">
        <v>1</v>
      </c>
      <c r="F519" s="6" t="s">
        <v>2</v>
      </c>
    </row>
    <row r="520" spans="1:6" s="2" customFormat="1" ht="15" customHeight="1">
      <c r="A520" s="5" t="str">
        <f>A492</f>
        <v>Ramo A</v>
      </c>
      <c r="B520" s="1">
        <f t="shared" ref="B520:C523" si="91">B510</f>
        <v>141.75</v>
      </c>
      <c r="C520" s="1">
        <f t="shared" si="91"/>
        <v>7.1</v>
      </c>
      <c r="D520" s="3">
        <f>C520*B520</f>
        <v>1006.425</v>
      </c>
      <c r="E520" s="1">
        <v>0.15</v>
      </c>
      <c r="F520" s="1">
        <f>D520*E520</f>
        <v>150.96374999999998</v>
      </c>
    </row>
    <row r="521" spans="1:6" s="2" customFormat="1" ht="15" customHeight="1">
      <c r="A521" s="5" t="str">
        <f>A493</f>
        <v>Ramo C</v>
      </c>
      <c r="B521" s="1">
        <f t="shared" si="91"/>
        <v>125.95</v>
      </c>
      <c r="C521" s="1">
        <f t="shared" si="91"/>
        <v>5.8</v>
      </c>
      <c r="D521" s="3">
        <f>C521*B521</f>
        <v>730.51</v>
      </c>
      <c r="E521" s="1">
        <v>0.15</v>
      </c>
      <c r="F521" s="1">
        <f>D521*E521</f>
        <v>109.5765</v>
      </c>
    </row>
    <row r="522" spans="1:6" s="2" customFormat="1" ht="15" customHeight="1">
      <c r="A522" s="5" t="str">
        <f>A494</f>
        <v>Via Local Direita - Estaca 681+10,00 A 691+00,00</v>
      </c>
      <c r="B522" s="1">
        <f t="shared" si="91"/>
        <v>200</v>
      </c>
      <c r="C522" s="1">
        <f t="shared" si="91"/>
        <v>7.95</v>
      </c>
      <c r="D522" s="3">
        <f>C522*B522</f>
        <v>1590</v>
      </c>
      <c r="E522" s="1">
        <v>0.15</v>
      </c>
      <c r="F522" s="1">
        <f>D522*E522</f>
        <v>238.5</v>
      </c>
    </row>
    <row r="523" spans="1:6" s="2" customFormat="1" ht="15" customHeight="1">
      <c r="A523" s="5" t="str">
        <f>A495</f>
        <v>Via Local Direita - Estaca 692+05,50 A 735+15,10</v>
      </c>
      <c r="B523" s="1">
        <f t="shared" si="91"/>
        <v>869.6</v>
      </c>
      <c r="C523" s="1">
        <f t="shared" si="91"/>
        <v>8.9499999999999993</v>
      </c>
      <c r="D523" s="3">
        <f>C523*B523</f>
        <v>7782.9199999999992</v>
      </c>
      <c r="E523" s="1">
        <v>0.15</v>
      </c>
      <c r="F523" s="1">
        <f>D523*E523</f>
        <v>1167.4379999999999</v>
      </c>
    </row>
    <row r="524" spans="1:6" s="2" customFormat="1" ht="15" customHeight="1">
      <c r="A524" s="63" t="s">
        <v>6</v>
      </c>
      <c r="B524" s="64"/>
      <c r="C524" s="64"/>
      <c r="D524" s="64"/>
      <c r="E524" s="65"/>
      <c r="F524" s="10">
        <f>SUM(F520:F523)</f>
        <v>1666.4782499999999</v>
      </c>
    </row>
    <row r="525" spans="1:6" s="2" customFormat="1" ht="15" customHeight="1">
      <c r="A525" s="63" t="s">
        <v>129</v>
      </c>
      <c r="B525" s="64"/>
      <c r="C525" s="64"/>
      <c r="D525" s="64"/>
      <c r="E525" s="65"/>
      <c r="F525" s="10">
        <f>F524*0.9</f>
        <v>1499.8304249999999</v>
      </c>
    </row>
    <row r="526" spans="1:6" s="2" customFormat="1" ht="15" customHeight="1">
      <c r="A526" s="63" t="s">
        <v>130</v>
      </c>
      <c r="B526" s="64"/>
      <c r="C526" s="64"/>
      <c r="D526" s="64"/>
      <c r="E526" s="65"/>
      <c r="F526" s="10">
        <f>F524*0.1</f>
        <v>166.64782500000001</v>
      </c>
    </row>
    <row r="527" spans="1:6" ht="7.5" customHeight="1"/>
    <row r="528" spans="1:6" s="2" customFormat="1" ht="20.100000000000001" customHeight="1">
      <c r="A528" s="53" t="s">
        <v>26</v>
      </c>
      <c r="B528" s="54"/>
      <c r="C528" s="54"/>
      <c r="D528" s="54"/>
      <c r="E528" s="54"/>
      <c r="F528" s="55"/>
    </row>
    <row r="529" spans="1:15" s="2" customFormat="1" ht="37.5" customHeight="1">
      <c r="A529" s="57" t="s">
        <v>13</v>
      </c>
      <c r="B529" s="58"/>
      <c r="C529" s="59"/>
      <c r="D529" s="6" t="s">
        <v>3</v>
      </c>
      <c r="E529" s="6" t="s">
        <v>4</v>
      </c>
      <c r="F529" s="6" t="s">
        <v>0</v>
      </c>
    </row>
    <row r="530" spans="1:15" s="2" customFormat="1" ht="15" customHeight="1">
      <c r="A530" s="66" t="str">
        <f>A500</f>
        <v>Ramo A</v>
      </c>
      <c r="B530" s="67"/>
      <c r="C530" s="68"/>
      <c r="D530" s="1">
        <f t="shared" ref="D530:E533" si="92">B520</f>
        <v>141.75</v>
      </c>
      <c r="E530" s="1">
        <f t="shared" si="92"/>
        <v>7.1</v>
      </c>
      <c r="F530" s="1">
        <f>D530*E530</f>
        <v>1006.425</v>
      </c>
    </row>
    <row r="531" spans="1:15" s="2" customFormat="1" ht="15" customHeight="1">
      <c r="A531" s="66" t="str">
        <f>A501</f>
        <v>Ramo C</v>
      </c>
      <c r="B531" s="67"/>
      <c r="C531" s="68"/>
      <c r="D531" s="1">
        <f t="shared" si="92"/>
        <v>125.95</v>
      </c>
      <c r="E531" s="1">
        <f t="shared" si="92"/>
        <v>5.8</v>
      </c>
      <c r="F531" s="1">
        <f>D531*E531</f>
        <v>730.51</v>
      </c>
    </row>
    <row r="532" spans="1:15" s="2" customFormat="1" ht="15" customHeight="1">
      <c r="A532" s="66" t="str">
        <f>A502</f>
        <v>Via Local Direita - Estaca 681+10,00 A 691+00,00</v>
      </c>
      <c r="B532" s="67"/>
      <c r="C532" s="68"/>
      <c r="D532" s="1">
        <f t="shared" si="92"/>
        <v>200</v>
      </c>
      <c r="E532" s="1">
        <f t="shared" si="92"/>
        <v>7.95</v>
      </c>
      <c r="F532" s="1">
        <f>D532*E532</f>
        <v>1590</v>
      </c>
    </row>
    <row r="533" spans="1:15" s="2" customFormat="1" ht="15" customHeight="1">
      <c r="A533" s="66" t="str">
        <f>A503</f>
        <v>Via Local Direita - Estaca 692+05,50 A 735+15,10</v>
      </c>
      <c r="B533" s="67"/>
      <c r="C533" s="68"/>
      <c r="D533" s="1">
        <f t="shared" si="92"/>
        <v>869.6</v>
      </c>
      <c r="E533" s="1">
        <f t="shared" si="92"/>
        <v>8.9499999999999993</v>
      </c>
      <c r="F533" s="1">
        <f>D533*E533</f>
        <v>7782.9199999999992</v>
      </c>
    </row>
    <row r="534" spans="1:15" s="2" customFormat="1" ht="15" customHeight="1">
      <c r="A534" s="63" t="s">
        <v>6</v>
      </c>
      <c r="B534" s="64"/>
      <c r="C534" s="64"/>
      <c r="D534" s="64"/>
      <c r="E534" s="65"/>
      <c r="F534" s="10">
        <f>SUM(F530:F533)</f>
        <v>11109.855</v>
      </c>
    </row>
    <row r="535" spans="1:15" ht="7.5" customHeight="1">
      <c r="H535" s="2"/>
      <c r="I535" s="2"/>
      <c r="J535" s="2"/>
      <c r="K535" s="2"/>
      <c r="L535" s="2"/>
      <c r="M535" s="2"/>
      <c r="N535" s="2"/>
      <c r="O535" s="2"/>
    </row>
    <row r="536" spans="1:15" s="2" customFormat="1" ht="20.100000000000001" customHeight="1">
      <c r="A536" s="53" t="s">
        <v>133</v>
      </c>
      <c r="B536" s="54"/>
      <c r="C536" s="54"/>
      <c r="D536" s="54"/>
      <c r="E536" s="54"/>
      <c r="F536" s="55"/>
    </row>
    <row r="537" spans="1:15" s="2" customFormat="1" ht="39.950000000000003" customHeight="1">
      <c r="A537" s="17" t="s">
        <v>13</v>
      </c>
      <c r="B537" s="6" t="s">
        <v>3</v>
      </c>
      <c r="C537" s="6" t="s">
        <v>4</v>
      </c>
      <c r="D537" s="6" t="s">
        <v>0</v>
      </c>
      <c r="E537" s="6" t="s">
        <v>1</v>
      </c>
      <c r="F537" s="6" t="s">
        <v>2</v>
      </c>
    </row>
    <row r="538" spans="1:15" s="2" customFormat="1" ht="15" customHeight="1">
      <c r="A538" s="5" t="str">
        <f>A492</f>
        <v>Ramo A</v>
      </c>
      <c r="B538" s="1">
        <f t="shared" ref="B538:C541" si="93">D530</f>
        <v>141.75</v>
      </c>
      <c r="C538" s="1">
        <f t="shared" si="93"/>
        <v>7.1</v>
      </c>
      <c r="D538" s="3">
        <f>C538*B538</f>
        <v>1006.425</v>
      </c>
      <c r="E538" s="1">
        <v>0.15</v>
      </c>
      <c r="F538" s="1">
        <f>D538*E538</f>
        <v>150.96374999999998</v>
      </c>
    </row>
    <row r="539" spans="1:15" s="2" customFormat="1" ht="15" customHeight="1">
      <c r="A539" s="5" t="str">
        <f>A493</f>
        <v>Ramo C</v>
      </c>
      <c r="B539" s="1">
        <f t="shared" si="93"/>
        <v>125.95</v>
      </c>
      <c r="C539" s="1">
        <f t="shared" si="93"/>
        <v>5.8</v>
      </c>
      <c r="D539" s="3">
        <f>C539*B539</f>
        <v>730.51</v>
      </c>
      <c r="E539" s="1">
        <v>0.15</v>
      </c>
      <c r="F539" s="1">
        <f>D539*E539</f>
        <v>109.5765</v>
      </c>
    </row>
    <row r="540" spans="1:15" s="2" customFormat="1" ht="15" customHeight="1">
      <c r="A540" s="5" t="str">
        <f>A494</f>
        <v>Via Local Direita - Estaca 681+10,00 A 691+00,00</v>
      </c>
      <c r="B540" s="1">
        <f t="shared" si="93"/>
        <v>200</v>
      </c>
      <c r="C540" s="1">
        <f t="shared" si="93"/>
        <v>7.95</v>
      </c>
      <c r="D540" s="3">
        <f>C540*B540</f>
        <v>1590</v>
      </c>
      <c r="E540" s="1">
        <v>0.15</v>
      </c>
      <c r="F540" s="1">
        <f>D540*E540</f>
        <v>238.5</v>
      </c>
    </row>
    <row r="541" spans="1:15" s="2" customFormat="1" ht="15" customHeight="1">
      <c r="A541" s="5" t="str">
        <f>A495</f>
        <v>Via Local Direita - Estaca 692+05,50 A 735+15,10</v>
      </c>
      <c r="B541" s="1">
        <f t="shared" si="93"/>
        <v>869.6</v>
      </c>
      <c r="C541" s="1">
        <f t="shared" si="93"/>
        <v>8.9499999999999993</v>
      </c>
      <c r="D541" s="3">
        <f>C541*B541</f>
        <v>7782.9199999999992</v>
      </c>
      <c r="E541" s="1">
        <v>0.15</v>
      </c>
      <c r="F541" s="1">
        <f>D541*E541</f>
        <v>1167.4379999999999</v>
      </c>
    </row>
    <row r="542" spans="1:15" s="2" customFormat="1" ht="15" customHeight="1">
      <c r="A542" s="63" t="s">
        <v>6</v>
      </c>
      <c r="B542" s="64"/>
      <c r="C542" s="64"/>
      <c r="D542" s="64"/>
      <c r="E542" s="65"/>
      <c r="F542" s="10">
        <f>SUM(F538:F541)</f>
        <v>1666.4782499999999</v>
      </c>
    </row>
    <row r="543" spans="1:15" ht="7.5" customHeight="1">
      <c r="H543" s="2"/>
      <c r="I543" s="2"/>
      <c r="J543" s="2"/>
      <c r="K543" s="2"/>
      <c r="L543" s="2"/>
      <c r="M543" s="2"/>
      <c r="N543" s="2"/>
      <c r="O543" s="2"/>
    </row>
    <row r="544" spans="1:15" s="2" customFormat="1" ht="20.100000000000001" customHeight="1">
      <c r="A544" s="53" t="s">
        <v>28</v>
      </c>
      <c r="B544" s="54"/>
      <c r="C544" s="54"/>
      <c r="D544" s="54"/>
      <c r="E544" s="54"/>
      <c r="F544" s="55"/>
    </row>
    <row r="545" spans="1:7" s="2" customFormat="1" ht="24.95" customHeight="1">
      <c r="A545" s="57" t="s">
        <v>13</v>
      </c>
      <c r="B545" s="59"/>
      <c r="C545" s="6" t="s">
        <v>3</v>
      </c>
      <c r="D545" s="6" t="s">
        <v>4</v>
      </c>
      <c r="E545" s="6" t="s">
        <v>7</v>
      </c>
      <c r="F545" s="6" t="s">
        <v>0</v>
      </c>
    </row>
    <row r="546" spans="1:7" s="2" customFormat="1" ht="15" customHeight="1">
      <c r="A546" s="60" t="str">
        <f>A538</f>
        <v>Ramo A</v>
      </c>
      <c r="B546" s="62"/>
      <c r="C546" s="1">
        <f>B538</f>
        <v>141.75</v>
      </c>
      <c r="D546" s="1">
        <v>6.1</v>
      </c>
      <c r="E546" s="14">
        <v>1</v>
      </c>
      <c r="F546" s="3">
        <f>D546*E546*C546</f>
        <v>864.67499999999995</v>
      </c>
    </row>
    <row r="547" spans="1:7" s="2" customFormat="1" ht="15" customHeight="1">
      <c r="A547" s="60" t="str">
        <f>A539</f>
        <v>Ramo C</v>
      </c>
      <c r="B547" s="62"/>
      <c r="C547" s="1">
        <f>B539</f>
        <v>125.95</v>
      </c>
      <c r="D547" s="1">
        <v>4.8499999999999996</v>
      </c>
      <c r="E547" s="14">
        <v>1</v>
      </c>
      <c r="F547" s="3">
        <f>D547*E547*C547</f>
        <v>610.85749999999996</v>
      </c>
    </row>
    <row r="548" spans="1:7" s="2" customFormat="1" ht="15" customHeight="1">
      <c r="A548" s="60" t="str">
        <f>A540</f>
        <v>Via Local Direita - Estaca 681+10,00 A 691+00,00</v>
      </c>
      <c r="B548" s="62"/>
      <c r="C548" s="1">
        <f>B540</f>
        <v>200</v>
      </c>
      <c r="D548" s="1">
        <v>7</v>
      </c>
      <c r="E548" s="14">
        <v>1</v>
      </c>
      <c r="F548" s="3">
        <f>D548*E548*C548</f>
        <v>1400</v>
      </c>
    </row>
    <row r="549" spans="1:7" s="2" customFormat="1" ht="15" customHeight="1">
      <c r="A549" s="60" t="str">
        <f>A541</f>
        <v>Via Local Direita - Estaca 692+05,50 A 735+15,10</v>
      </c>
      <c r="B549" s="62"/>
      <c r="C549" s="1">
        <f>B541</f>
        <v>869.6</v>
      </c>
      <c r="D549" s="1">
        <v>7.65</v>
      </c>
      <c r="E549" s="14">
        <v>1</v>
      </c>
      <c r="F549" s="3">
        <f>D549*E549*C549</f>
        <v>6652.4400000000005</v>
      </c>
    </row>
    <row r="550" spans="1:7" s="2" customFormat="1" ht="15" customHeight="1">
      <c r="A550" s="63" t="s">
        <v>6</v>
      </c>
      <c r="B550" s="64"/>
      <c r="C550" s="64"/>
      <c r="D550" s="64"/>
      <c r="E550" s="65"/>
      <c r="F550" s="10">
        <f>SUM(F546:F549)</f>
        <v>9527.9724999999999</v>
      </c>
    </row>
    <row r="551" spans="1:7" s="2" customFormat="1" ht="7.5" customHeight="1">
      <c r="A551" s="56"/>
      <c r="B551" s="56"/>
      <c r="C551" s="56"/>
      <c r="D551" s="56"/>
      <c r="E551" s="56"/>
      <c r="F551" s="56"/>
    </row>
    <row r="552" spans="1:7" s="2" customFormat="1" ht="20.100000000000001" customHeight="1">
      <c r="A552" s="53" t="s">
        <v>15</v>
      </c>
      <c r="B552" s="54"/>
      <c r="C552" s="54"/>
      <c r="D552" s="54"/>
      <c r="E552" s="54"/>
      <c r="F552" s="55"/>
    </row>
    <row r="553" spans="1:7" s="2" customFormat="1" ht="39.950000000000003" customHeight="1">
      <c r="A553" s="17" t="s">
        <v>13</v>
      </c>
      <c r="B553" s="6" t="s">
        <v>3</v>
      </c>
      <c r="C553" s="6" t="s">
        <v>4</v>
      </c>
      <c r="D553" s="6" t="s">
        <v>0</v>
      </c>
      <c r="E553" s="6" t="s">
        <v>1</v>
      </c>
      <c r="F553" s="6" t="s">
        <v>2</v>
      </c>
    </row>
    <row r="554" spans="1:7" s="2" customFormat="1" ht="15" customHeight="1">
      <c r="A554" s="5" t="str">
        <f>A546</f>
        <v>Ramo A</v>
      </c>
      <c r="B554" s="1">
        <f t="shared" ref="B554:C557" si="94">C546</f>
        <v>141.75</v>
      </c>
      <c r="C554" s="1">
        <f t="shared" si="94"/>
        <v>6.1</v>
      </c>
      <c r="D554" s="1">
        <f>C554*B554</f>
        <v>864.67499999999995</v>
      </c>
      <c r="E554" s="1">
        <v>0.05</v>
      </c>
      <c r="F554" s="1">
        <f>E554*D554</f>
        <v>43.233750000000001</v>
      </c>
    </row>
    <row r="555" spans="1:7" s="2" customFormat="1" ht="15" customHeight="1">
      <c r="A555" s="5" t="str">
        <f>A547</f>
        <v>Ramo C</v>
      </c>
      <c r="B555" s="1">
        <f t="shared" si="94"/>
        <v>125.95</v>
      </c>
      <c r="C555" s="1">
        <f t="shared" si="94"/>
        <v>4.8499999999999996</v>
      </c>
      <c r="D555" s="1">
        <f>C555*B555</f>
        <v>610.85749999999996</v>
      </c>
      <c r="E555" s="1">
        <v>0.05</v>
      </c>
      <c r="F555" s="1">
        <f>E555*D555</f>
        <v>30.542874999999999</v>
      </c>
    </row>
    <row r="556" spans="1:7" s="2" customFormat="1" ht="15" customHeight="1">
      <c r="A556" s="5" t="str">
        <f>A548</f>
        <v>Via Local Direita - Estaca 681+10,00 A 691+00,00</v>
      </c>
      <c r="B556" s="1">
        <f t="shared" si="94"/>
        <v>200</v>
      </c>
      <c r="C556" s="1">
        <f t="shared" si="94"/>
        <v>7</v>
      </c>
      <c r="D556" s="1">
        <f>C556*B556</f>
        <v>1400</v>
      </c>
      <c r="E556" s="1">
        <v>0.05</v>
      </c>
      <c r="F556" s="1">
        <f>E556*D556</f>
        <v>70</v>
      </c>
    </row>
    <row r="557" spans="1:7" s="2" customFormat="1" ht="15" customHeight="1">
      <c r="A557" s="5" t="str">
        <f>A549</f>
        <v>Via Local Direita - Estaca 692+05,50 A 735+15,10</v>
      </c>
      <c r="B557" s="1">
        <f t="shared" si="94"/>
        <v>869.6</v>
      </c>
      <c r="C557" s="1">
        <f t="shared" si="94"/>
        <v>7.65</v>
      </c>
      <c r="D557" s="1">
        <f>C557*B557</f>
        <v>6652.4400000000005</v>
      </c>
      <c r="E557" s="1">
        <v>0.05</v>
      </c>
      <c r="F557" s="1">
        <f>E557*D557</f>
        <v>332.62200000000007</v>
      </c>
    </row>
    <row r="558" spans="1:7" s="2" customFormat="1" ht="15" customHeight="1">
      <c r="A558" s="71" t="s">
        <v>6</v>
      </c>
      <c r="B558" s="72"/>
      <c r="C558" s="72"/>
      <c r="D558" s="4">
        <f>SUM(D554:D557)</f>
        <v>9527.9724999999999</v>
      </c>
      <c r="E558" s="25"/>
      <c r="F558" s="4">
        <f>SUM(F554:F557)</f>
        <v>476.39862500000004</v>
      </c>
      <c r="G558" s="7"/>
    </row>
    <row r="559" spans="1:7" s="2" customFormat="1" ht="7.5" customHeight="1">
      <c r="A559" s="56"/>
      <c r="B559" s="56"/>
      <c r="C559" s="56"/>
      <c r="D559" s="56"/>
      <c r="E559" s="56"/>
      <c r="F559" s="56"/>
    </row>
    <row r="560" spans="1:7" s="2" customFormat="1" ht="20.100000000000001" customHeight="1">
      <c r="A560" s="53" t="s">
        <v>5</v>
      </c>
      <c r="B560" s="54"/>
      <c r="C560" s="54"/>
      <c r="D560" s="54"/>
      <c r="E560" s="54"/>
      <c r="F560" s="55"/>
    </row>
    <row r="561" spans="1:7" s="2" customFormat="1" ht="39.950000000000003" customHeight="1">
      <c r="A561" s="17" t="s">
        <v>13</v>
      </c>
      <c r="B561" s="6" t="s">
        <v>3</v>
      </c>
      <c r="C561" s="6" t="s">
        <v>4</v>
      </c>
      <c r="D561" s="6" t="s">
        <v>0</v>
      </c>
      <c r="E561" s="6" t="s">
        <v>1</v>
      </c>
      <c r="F561" s="6" t="s">
        <v>2</v>
      </c>
    </row>
    <row r="562" spans="1:7" s="2" customFormat="1" ht="15" customHeight="1">
      <c r="A562" s="5" t="str">
        <f t="shared" ref="A562:C565" si="95">A554</f>
        <v>Ramo A</v>
      </c>
      <c r="B562" s="1">
        <f t="shared" si="95"/>
        <v>141.75</v>
      </c>
      <c r="C562" s="1">
        <f t="shared" si="95"/>
        <v>6.1</v>
      </c>
      <c r="D562" s="1">
        <f>C562*B562</f>
        <v>864.67499999999995</v>
      </c>
      <c r="E562" s="1">
        <v>0.05</v>
      </c>
      <c r="F562" s="1">
        <f>E562*D562</f>
        <v>43.233750000000001</v>
      </c>
    </row>
    <row r="563" spans="1:7" s="2" customFormat="1" ht="15" customHeight="1">
      <c r="A563" s="5" t="str">
        <f t="shared" si="95"/>
        <v>Ramo C</v>
      </c>
      <c r="B563" s="1">
        <f t="shared" si="95"/>
        <v>125.95</v>
      </c>
      <c r="C563" s="1">
        <f t="shared" si="95"/>
        <v>4.8499999999999996</v>
      </c>
      <c r="D563" s="1">
        <f>C563*B563</f>
        <v>610.85749999999996</v>
      </c>
      <c r="E563" s="1">
        <v>0.05</v>
      </c>
      <c r="F563" s="1">
        <f>E563*D563</f>
        <v>30.542874999999999</v>
      </c>
    </row>
    <row r="564" spans="1:7" s="2" customFormat="1" ht="15" customHeight="1">
      <c r="A564" s="5" t="str">
        <f t="shared" si="95"/>
        <v>Via Local Direita - Estaca 681+10,00 A 691+00,00</v>
      </c>
      <c r="B564" s="1">
        <f t="shared" si="95"/>
        <v>200</v>
      </c>
      <c r="C564" s="1">
        <f t="shared" si="95"/>
        <v>7</v>
      </c>
      <c r="D564" s="1">
        <f>C564*B564</f>
        <v>1400</v>
      </c>
      <c r="E564" s="1">
        <v>0.05</v>
      </c>
      <c r="F564" s="1">
        <f>E564*D564</f>
        <v>70</v>
      </c>
    </row>
    <row r="565" spans="1:7" s="2" customFormat="1" ht="15" customHeight="1">
      <c r="A565" s="5" t="str">
        <f t="shared" si="95"/>
        <v>Via Local Direita - Estaca 692+05,50 A 735+15,10</v>
      </c>
      <c r="B565" s="1">
        <f t="shared" si="95"/>
        <v>869.6</v>
      </c>
      <c r="C565" s="1">
        <f t="shared" si="95"/>
        <v>7.65</v>
      </c>
      <c r="D565" s="1">
        <f>C565*B565</f>
        <v>6652.4400000000005</v>
      </c>
      <c r="E565" s="1">
        <v>0.05</v>
      </c>
      <c r="F565" s="1">
        <f>E565*D565</f>
        <v>332.62200000000007</v>
      </c>
    </row>
    <row r="566" spans="1:7" s="2" customFormat="1" ht="15" customHeight="1">
      <c r="A566" s="71" t="s">
        <v>6</v>
      </c>
      <c r="B566" s="72"/>
      <c r="C566" s="72"/>
      <c r="D566" s="4">
        <f>SUM(D562:D565)</f>
        <v>9527.9724999999999</v>
      </c>
      <c r="E566" s="25"/>
      <c r="F566" s="4">
        <f>SUM(F562:F565)</f>
        <v>476.39862500000004</v>
      </c>
      <c r="G566" s="7"/>
    </row>
    <row r="567" spans="1:7" s="2" customFormat="1" ht="7.5" customHeight="1">
      <c r="A567" s="33"/>
      <c r="B567" s="33"/>
      <c r="C567" s="33"/>
      <c r="D567" s="33"/>
      <c r="E567" s="33"/>
      <c r="F567" s="33"/>
    </row>
    <row r="568" spans="1:7" s="2" customFormat="1" ht="20.100000000000001" customHeight="1">
      <c r="A568" s="35" t="s">
        <v>29</v>
      </c>
      <c r="B568" s="36"/>
      <c r="C568" s="36"/>
      <c r="D568" s="36"/>
      <c r="E568" s="36"/>
      <c r="F568" s="37"/>
    </row>
    <row r="569" spans="1:7" s="2" customFormat="1" ht="24.95" customHeight="1">
      <c r="A569" s="57" t="s">
        <v>13</v>
      </c>
      <c r="B569" s="58"/>
      <c r="C569" s="58"/>
      <c r="D569" s="58"/>
      <c r="E569" s="59"/>
      <c r="F569" s="6" t="s">
        <v>10</v>
      </c>
    </row>
    <row r="570" spans="1:7" s="2" customFormat="1" ht="15" customHeight="1">
      <c r="A570" s="60" t="s">
        <v>42</v>
      </c>
      <c r="B570" s="61"/>
      <c r="C570" s="61"/>
      <c r="D570" s="61"/>
      <c r="E570" s="62"/>
      <c r="F570" s="12">
        <v>1800</v>
      </c>
    </row>
    <row r="571" spans="1:7" s="2" customFormat="1" ht="15" customHeight="1">
      <c r="A571" s="50" t="s">
        <v>9</v>
      </c>
      <c r="B571" s="51"/>
      <c r="C571" s="51"/>
      <c r="D571" s="51"/>
      <c r="E571" s="52"/>
      <c r="F571" s="4">
        <v>1650</v>
      </c>
      <c r="G571" s="8"/>
    </row>
    <row r="572" spans="1:7" s="2" customFormat="1" ht="15" customHeight="1">
      <c r="A572" s="50" t="s">
        <v>11</v>
      </c>
      <c r="B572" s="51"/>
      <c r="C572" s="51"/>
      <c r="D572" s="51"/>
      <c r="E572" s="52"/>
      <c r="F572" s="4">
        <f>SUM(F571:F571)/2</f>
        <v>825</v>
      </c>
      <c r="G572" s="8"/>
    </row>
    <row r="573" spans="1:7" s="2" customFormat="1" ht="15" customHeight="1">
      <c r="A573" s="50" t="s">
        <v>12</v>
      </c>
      <c r="B573" s="51"/>
      <c r="C573" s="51"/>
      <c r="D573" s="51"/>
      <c r="E573" s="52"/>
      <c r="F573" s="4">
        <f>SUM(F572:F572)</f>
        <v>825</v>
      </c>
      <c r="G573" s="8"/>
    </row>
    <row r="574" spans="1:7" s="2" customFormat="1" ht="7.5" customHeight="1">
      <c r="A574" s="56"/>
      <c r="B574" s="56"/>
      <c r="C574" s="56"/>
      <c r="D574" s="56"/>
      <c r="E574" s="56"/>
      <c r="F574" s="56"/>
    </row>
    <row r="575" spans="1:7" s="2" customFormat="1" ht="20.100000000000001" customHeight="1">
      <c r="A575" s="53" t="s">
        <v>34</v>
      </c>
      <c r="B575" s="54"/>
      <c r="C575" s="54"/>
      <c r="D575" s="54"/>
      <c r="E575" s="54"/>
      <c r="F575" s="55"/>
    </row>
    <row r="576" spans="1:7" s="2" customFormat="1" ht="24.95" customHeight="1">
      <c r="A576" s="57" t="s">
        <v>13</v>
      </c>
      <c r="B576" s="58"/>
      <c r="C576" s="58"/>
      <c r="D576" s="58"/>
      <c r="E576" s="59"/>
      <c r="F576" s="6" t="s">
        <v>10</v>
      </c>
    </row>
    <row r="577" spans="1:7" s="2" customFormat="1" ht="15" customHeight="1">
      <c r="A577" s="60" t="s">
        <v>42</v>
      </c>
      <c r="B577" s="61"/>
      <c r="C577" s="61"/>
      <c r="D577" s="61"/>
      <c r="E577" s="62"/>
      <c r="F577" s="12">
        <v>1345</v>
      </c>
    </row>
    <row r="578" spans="1:7" s="2" customFormat="1" ht="15" customHeight="1">
      <c r="A578" s="50" t="s">
        <v>9</v>
      </c>
      <c r="B578" s="51"/>
      <c r="C578" s="51"/>
      <c r="D578" s="51"/>
      <c r="E578" s="52"/>
      <c r="F578" s="4">
        <f>F577</f>
        <v>1345</v>
      </c>
      <c r="G578" s="8"/>
    </row>
    <row r="579" spans="1:7" s="2" customFormat="1" ht="15" customHeight="1">
      <c r="A579" s="50" t="s">
        <v>11</v>
      </c>
      <c r="B579" s="51"/>
      <c r="C579" s="51"/>
      <c r="D579" s="51"/>
      <c r="E579" s="52"/>
      <c r="F579" s="4">
        <f>SUM(F578:F578)/2</f>
        <v>672.5</v>
      </c>
      <c r="G579" s="8"/>
    </row>
    <row r="580" spans="1:7" s="2" customFormat="1" ht="15" customHeight="1">
      <c r="A580" s="50" t="s">
        <v>12</v>
      </c>
      <c r="B580" s="51"/>
      <c r="C580" s="51"/>
      <c r="D580" s="51"/>
      <c r="E580" s="52"/>
      <c r="F580" s="4">
        <f>SUM(F579:F579)</f>
        <v>672.5</v>
      </c>
      <c r="G580" s="8"/>
    </row>
    <row r="581" spans="1:7" ht="7.5" customHeight="1">
      <c r="A581" s="56"/>
      <c r="B581" s="56"/>
      <c r="C581" s="56"/>
      <c r="D581" s="56"/>
      <c r="E581" s="56"/>
      <c r="F581" s="56"/>
    </row>
    <row r="582" spans="1:7" s="2" customFormat="1" ht="17.100000000000001" customHeight="1">
      <c r="A582" s="69" t="s">
        <v>35</v>
      </c>
      <c r="B582" s="69"/>
      <c r="C582" s="69"/>
      <c r="D582" s="69"/>
      <c r="E582" s="69"/>
      <c r="F582" s="70"/>
    </row>
    <row r="583" spans="1:7" ht="7.5" customHeight="1"/>
    <row r="584" spans="1:7" s="2" customFormat="1" ht="20.100000000000001" customHeight="1">
      <c r="A584" s="53" t="s">
        <v>20</v>
      </c>
      <c r="B584" s="54"/>
      <c r="C584" s="54"/>
      <c r="D584" s="54"/>
      <c r="E584" s="54"/>
      <c r="F584" s="55"/>
    </row>
    <row r="585" spans="1:7" s="2" customFormat="1" ht="37.5" customHeight="1">
      <c r="A585" s="57" t="s">
        <v>13</v>
      </c>
      <c r="B585" s="58"/>
      <c r="C585" s="59"/>
      <c r="D585" s="6" t="s">
        <v>3</v>
      </c>
      <c r="E585" s="6" t="s">
        <v>4</v>
      </c>
      <c r="F585" s="6" t="s">
        <v>0</v>
      </c>
    </row>
    <row r="586" spans="1:7" s="2" customFormat="1" ht="15" customHeight="1">
      <c r="A586" s="66" t="s">
        <v>107</v>
      </c>
      <c r="B586" s="67"/>
      <c r="C586" s="68"/>
      <c r="D586" s="9">
        <v>1243.7</v>
      </c>
      <c r="E586" s="9">
        <v>10</v>
      </c>
      <c r="F586" s="1">
        <f>D586*E586</f>
        <v>12437</v>
      </c>
    </row>
    <row r="587" spans="1:7" s="2" customFormat="1" ht="15" customHeight="1">
      <c r="A587" s="63" t="s">
        <v>6</v>
      </c>
      <c r="B587" s="64"/>
      <c r="C587" s="64"/>
      <c r="D587" s="64"/>
      <c r="E587" s="65"/>
      <c r="F587" s="10">
        <f>SUM(F586:F586)</f>
        <v>12437</v>
      </c>
    </row>
    <row r="588" spans="1:7" ht="7.5" customHeight="1"/>
    <row r="589" spans="1:7" s="2" customFormat="1" ht="20.100000000000001" customHeight="1">
      <c r="A589" s="53" t="s">
        <v>22</v>
      </c>
      <c r="B589" s="54"/>
      <c r="C589" s="54"/>
      <c r="D589" s="54"/>
      <c r="E589" s="54"/>
      <c r="F589" s="55"/>
    </row>
    <row r="590" spans="1:7" s="2" customFormat="1" ht="39.950000000000003" customHeight="1">
      <c r="A590" s="17" t="s">
        <v>13</v>
      </c>
      <c r="B590" s="6" t="s">
        <v>3</v>
      </c>
      <c r="C590" s="6" t="s">
        <v>4</v>
      </c>
      <c r="D590" s="6" t="s">
        <v>0</v>
      </c>
      <c r="E590" s="6" t="s">
        <v>1</v>
      </c>
      <c r="F590" s="6" t="s">
        <v>2</v>
      </c>
    </row>
    <row r="591" spans="1:7" s="2" customFormat="1" ht="15" customHeight="1">
      <c r="A591" s="5" t="str">
        <f>A586</f>
        <v>Via Local Esquerda - Estaca 678+14,00 A 740+17,70</v>
      </c>
      <c r="B591" s="1">
        <f>D586</f>
        <v>1243.7</v>
      </c>
      <c r="C591" s="1">
        <f>E586</f>
        <v>10</v>
      </c>
      <c r="D591" s="3">
        <f>C591*B591</f>
        <v>12437</v>
      </c>
      <c r="E591" s="1">
        <v>0.3</v>
      </c>
      <c r="F591" s="1">
        <f>D591*E591</f>
        <v>3731.1</v>
      </c>
    </row>
    <row r="592" spans="1:7" s="2" customFormat="1" ht="15" customHeight="1">
      <c r="A592" s="63" t="s">
        <v>6</v>
      </c>
      <c r="B592" s="64"/>
      <c r="C592" s="64"/>
      <c r="D592" s="64"/>
      <c r="E592" s="65"/>
      <c r="F592" s="10">
        <f>SUM(F591:F591)</f>
        <v>3731.1</v>
      </c>
    </row>
    <row r="593" spans="1:6" ht="7.5" customHeight="1"/>
    <row r="594" spans="1:6" s="2" customFormat="1" ht="20.100000000000001" customHeight="1">
      <c r="A594" s="53" t="s">
        <v>23</v>
      </c>
      <c r="B594" s="54"/>
      <c r="C594" s="54"/>
      <c r="D594" s="54"/>
      <c r="E594" s="54"/>
      <c r="F594" s="55"/>
    </row>
    <row r="595" spans="1:6" s="2" customFormat="1" ht="39.950000000000003" customHeight="1">
      <c r="A595" s="17" t="s">
        <v>13</v>
      </c>
      <c r="B595" s="6" t="s">
        <v>3</v>
      </c>
      <c r="C595" s="6" t="s">
        <v>4</v>
      </c>
      <c r="D595" s="6" t="s">
        <v>0</v>
      </c>
      <c r="E595" s="6" t="s">
        <v>1</v>
      </c>
      <c r="F595" s="6" t="s">
        <v>2</v>
      </c>
    </row>
    <row r="596" spans="1:6" s="2" customFormat="1" ht="15" customHeight="1">
      <c r="A596" s="5" t="str">
        <f>A586</f>
        <v>Via Local Esquerda - Estaca 678+14,00 A 740+17,70</v>
      </c>
      <c r="B596" s="1">
        <f>D586</f>
        <v>1243.7</v>
      </c>
      <c r="C596" s="1">
        <f>E586</f>
        <v>10</v>
      </c>
      <c r="D596" s="3">
        <f>C596*B596</f>
        <v>12437</v>
      </c>
      <c r="E596" s="1">
        <v>0.3</v>
      </c>
      <c r="F596" s="1">
        <f>D596*E596</f>
        <v>3731.1</v>
      </c>
    </row>
    <row r="597" spans="1:6" s="2" customFormat="1" ht="15" customHeight="1">
      <c r="A597" s="63" t="s">
        <v>6</v>
      </c>
      <c r="B597" s="64"/>
      <c r="C597" s="64"/>
      <c r="D597" s="64"/>
      <c r="E597" s="65"/>
      <c r="F597" s="10">
        <f>SUM(F596:F596)</f>
        <v>3731.1</v>
      </c>
    </row>
    <row r="598" spans="1:6" ht="7.5" customHeight="1"/>
    <row r="599" spans="1:6" s="2" customFormat="1" ht="20.100000000000001" customHeight="1">
      <c r="A599" s="53" t="s">
        <v>24</v>
      </c>
      <c r="B599" s="54"/>
      <c r="C599" s="54"/>
      <c r="D599" s="54"/>
      <c r="E599" s="54"/>
      <c r="F599" s="55"/>
    </row>
    <row r="600" spans="1:6" s="2" customFormat="1" ht="39.950000000000003" customHeight="1">
      <c r="A600" s="17" t="s">
        <v>13</v>
      </c>
      <c r="B600" s="6" t="s">
        <v>3</v>
      </c>
      <c r="C600" s="6" t="s">
        <v>4</v>
      </c>
      <c r="D600" s="6" t="s">
        <v>0</v>
      </c>
      <c r="E600" s="6" t="s">
        <v>1</v>
      </c>
      <c r="F600" s="6" t="s">
        <v>2</v>
      </c>
    </row>
    <row r="601" spans="1:6" s="2" customFormat="1" ht="15" customHeight="1">
      <c r="A601" s="5" t="str">
        <f>A586</f>
        <v>Via Local Esquerda - Estaca 678+14,00 A 740+17,70</v>
      </c>
      <c r="B601" s="1">
        <f>D586</f>
        <v>1243.7</v>
      </c>
      <c r="C601" s="1">
        <f>E586</f>
        <v>10</v>
      </c>
      <c r="D601" s="3">
        <f>C601*B601</f>
        <v>12437</v>
      </c>
      <c r="E601" s="1">
        <v>0.15</v>
      </c>
      <c r="F601" s="1">
        <f>D601*E601</f>
        <v>1865.55</v>
      </c>
    </row>
    <row r="602" spans="1:6" s="2" customFormat="1" ht="15" customHeight="1">
      <c r="A602" s="63" t="s">
        <v>6</v>
      </c>
      <c r="B602" s="64"/>
      <c r="C602" s="64"/>
      <c r="D602" s="64"/>
      <c r="E602" s="65"/>
      <c r="F602" s="10">
        <f>SUM(F601:F601)</f>
        <v>1865.55</v>
      </c>
    </row>
    <row r="603" spans="1:6" ht="7.5" customHeight="1"/>
    <row r="604" spans="1:6" s="2" customFormat="1" ht="20.100000000000001" customHeight="1">
      <c r="A604" s="53" t="s">
        <v>26</v>
      </c>
      <c r="B604" s="54"/>
      <c r="C604" s="54"/>
      <c r="D604" s="54"/>
      <c r="E604" s="54"/>
      <c r="F604" s="55"/>
    </row>
    <row r="605" spans="1:6" s="2" customFormat="1" ht="37.5" customHeight="1">
      <c r="A605" s="57" t="s">
        <v>13</v>
      </c>
      <c r="B605" s="58"/>
      <c r="C605" s="59"/>
      <c r="D605" s="6" t="s">
        <v>3</v>
      </c>
      <c r="E605" s="6" t="s">
        <v>4</v>
      </c>
      <c r="F605" s="6" t="s">
        <v>0</v>
      </c>
    </row>
    <row r="606" spans="1:6" s="2" customFormat="1" ht="15" customHeight="1">
      <c r="A606" s="66" t="str">
        <f>A591</f>
        <v>Via Local Esquerda - Estaca 678+14,00 A 740+17,70</v>
      </c>
      <c r="B606" s="67"/>
      <c r="C606" s="68"/>
      <c r="D606" s="1">
        <f>D586</f>
        <v>1243.7</v>
      </c>
      <c r="E606" s="1">
        <f>E586</f>
        <v>10</v>
      </c>
      <c r="F606" s="1">
        <f>D606*E606</f>
        <v>12437</v>
      </c>
    </row>
    <row r="607" spans="1:6" s="2" customFormat="1" ht="15" customHeight="1">
      <c r="A607" s="63" t="s">
        <v>6</v>
      </c>
      <c r="B607" s="64"/>
      <c r="C607" s="64"/>
      <c r="D607" s="64"/>
      <c r="E607" s="65"/>
      <c r="F607" s="10">
        <f>SUM(F606:F606)</f>
        <v>12437</v>
      </c>
    </row>
    <row r="608" spans="1:6" ht="7.5" customHeight="1"/>
    <row r="609" spans="1:7" s="2" customFormat="1" ht="20.100000000000001" customHeight="1">
      <c r="A609" s="53" t="s">
        <v>133</v>
      </c>
      <c r="B609" s="54"/>
      <c r="C609" s="54"/>
      <c r="D609" s="54"/>
      <c r="E609" s="54"/>
      <c r="F609" s="55"/>
    </row>
    <row r="610" spans="1:7" s="2" customFormat="1" ht="39.950000000000003" customHeight="1">
      <c r="A610" s="17" t="s">
        <v>13</v>
      </c>
      <c r="B610" s="6" t="s">
        <v>3</v>
      </c>
      <c r="C610" s="6" t="s">
        <v>4</v>
      </c>
      <c r="D610" s="6" t="s">
        <v>0</v>
      </c>
      <c r="E610" s="6" t="s">
        <v>1</v>
      </c>
      <c r="F610" s="6" t="s">
        <v>2</v>
      </c>
    </row>
    <row r="611" spans="1:7" s="2" customFormat="1" ht="15" customHeight="1">
      <c r="A611" s="5" t="str">
        <f>A586</f>
        <v>Via Local Esquerda - Estaca 678+14,00 A 740+17,70</v>
      </c>
      <c r="B611" s="1">
        <f>D586</f>
        <v>1243.7</v>
      </c>
      <c r="C611" s="1">
        <f>E586</f>
        <v>10</v>
      </c>
      <c r="D611" s="3">
        <f>C611*B611</f>
        <v>12437</v>
      </c>
      <c r="E611" s="1">
        <v>0.15</v>
      </c>
      <c r="F611" s="1">
        <f>D611*E611</f>
        <v>1865.55</v>
      </c>
    </row>
    <row r="612" spans="1:7" s="2" customFormat="1" ht="15" customHeight="1">
      <c r="A612" s="63" t="s">
        <v>6</v>
      </c>
      <c r="B612" s="64"/>
      <c r="C612" s="64"/>
      <c r="D612" s="64"/>
      <c r="E612" s="65"/>
      <c r="F612" s="10">
        <f>SUM(F611:F611)</f>
        <v>1865.55</v>
      </c>
    </row>
    <row r="613" spans="1:7" ht="7.5" customHeight="1"/>
    <row r="614" spans="1:7" s="2" customFormat="1" ht="20.100000000000001" customHeight="1">
      <c r="A614" s="53" t="s">
        <v>28</v>
      </c>
      <c r="B614" s="54"/>
      <c r="C614" s="54"/>
      <c r="D614" s="54"/>
      <c r="E614" s="54"/>
      <c r="F614" s="55"/>
    </row>
    <row r="615" spans="1:7" s="2" customFormat="1" ht="24.95" customHeight="1">
      <c r="A615" s="57" t="s">
        <v>13</v>
      </c>
      <c r="B615" s="59"/>
      <c r="C615" s="6" t="s">
        <v>3</v>
      </c>
      <c r="D615" s="6" t="s">
        <v>4</v>
      </c>
      <c r="E615" s="6" t="s">
        <v>7</v>
      </c>
      <c r="F615" s="6" t="s">
        <v>0</v>
      </c>
    </row>
    <row r="616" spans="1:7" s="2" customFormat="1" ht="15" customHeight="1">
      <c r="A616" s="60" t="str">
        <f>A611</f>
        <v>Via Local Esquerda - Estaca 678+14,00 A 740+17,70</v>
      </c>
      <c r="B616" s="62"/>
      <c r="C616" s="1">
        <f>D586</f>
        <v>1243.7</v>
      </c>
      <c r="D616" s="1">
        <v>8.85</v>
      </c>
      <c r="E616" s="14">
        <v>1</v>
      </c>
      <c r="F616" s="3">
        <f>D616*E616*C616</f>
        <v>11006.745000000001</v>
      </c>
    </row>
    <row r="617" spans="1:7" s="2" customFormat="1" ht="15" customHeight="1">
      <c r="A617" s="63" t="s">
        <v>6</v>
      </c>
      <c r="B617" s="64"/>
      <c r="C617" s="64"/>
      <c r="D617" s="64"/>
      <c r="E617" s="65"/>
      <c r="F617" s="10">
        <f>SUM(F616:F616)</f>
        <v>11006.745000000001</v>
      </c>
    </row>
    <row r="618" spans="1:7" s="2" customFormat="1" ht="7.5" customHeight="1">
      <c r="A618" s="56"/>
      <c r="B618" s="56"/>
      <c r="C618" s="56"/>
      <c r="D618" s="56"/>
      <c r="E618" s="56"/>
      <c r="F618" s="56"/>
    </row>
    <row r="619" spans="1:7" s="2" customFormat="1" ht="20.100000000000001" customHeight="1">
      <c r="A619" s="53" t="s">
        <v>15</v>
      </c>
      <c r="B619" s="54"/>
      <c r="C619" s="54"/>
      <c r="D619" s="54"/>
      <c r="E619" s="54"/>
      <c r="F619" s="55"/>
    </row>
    <row r="620" spans="1:7" s="2" customFormat="1" ht="39.950000000000003" customHeight="1">
      <c r="A620" s="17" t="s">
        <v>13</v>
      </c>
      <c r="B620" s="6" t="s">
        <v>3</v>
      </c>
      <c r="C620" s="6" t="s">
        <v>4</v>
      </c>
      <c r="D620" s="6" t="s">
        <v>0</v>
      </c>
      <c r="E620" s="6" t="s">
        <v>1</v>
      </c>
      <c r="F620" s="6" t="s">
        <v>2</v>
      </c>
    </row>
    <row r="621" spans="1:7" s="2" customFormat="1" ht="15" customHeight="1">
      <c r="A621" s="5" t="str">
        <f>A616</f>
        <v>Via Local Esquerda - Estaca 678+14,00 A 740+17,70</v>
      </c>
      <c r="B621" s="1">
        <f>C616</f>
        <v>1243.7</v>
      </c>
      <c r="C621" s="1">
        <f>D616</f>
        <v>8.85</v>
      </c>
      <c r="D621" s="1">
        <f>C621*B621</f>
        <v>11006.745000000001</v>
      </c>
      <c r="E621" s="1">
        <v>0.05</v>
      </c>
      <c r="F621" s="1">
        <f>E621*D621</f>
        <v>550.33725000000004</v>
      </c>
    </row>
    <row r="622" spans="1:7" s="2" customFormat="1" ht="15" customHeight="1">
      <c r="A622" s="71" t="s">
        <v>6</v>
      </c>
      <c r="B622" s="72"/>
      <c r="C622" s="72"/>
      <c r="D622" s="4">
        <f>SUM(D621:D621)</f>
        <v>11006.745000000001</v>
      </c>
      <c r="E622" s="25"/>
      <c r="F622" s="4">
        <f>SUM(F621:F621)</f>
        <v>550.33725000000004</v>
      </c>
      <c r="G622" s="7"/>
    </row>
    <row r="623" spans="1:7" s="2" customFormat="1" ht="7.5" customHeight="1">
      <c r="A623" s="56"/>
      <c r="B623" s="56"/>
      <c r="C623" s="56"/>
      <c r="D623" s="56"/>
      <c r="E623" s="56"/>
      <c r="F623" s="56"/>
    </row>
    <row r="624" spans="1:7" s="2" customFormat="1" ht="20.100000000000001" customHeight="1">
      <c r="A624" s="53" t="s">
        <v>5</v>
      </c>
      <c r="B624" s="54"/>
      <c r="C624" s="54"/>
      <c r="D624" s="54"/>
      <c r="E624" s="54"/>
      <c r="F624" s="55"/>
    </row>
    <row r="625" spans="1:7" s="2" customFormat="1" ht="39.950000000000003" customHeight="1">
      <c r="A625" s="17" t="s">
        <v>13</v>
      </c>
      <c r="B625" s="6" t="s">
        <v>3</v>
      </c>
      <c r="C625" s="6" t="s">
        <v>4</v>
      </c>
      <c r="D625" s="6" t="s">
        <v>0</v>
      </c>
      <c r="E625" s="6" t="s">
        <v>1</v>
      </c>
      <c r="F625" s="6" t="s">
        <v>2</v>
      </c>
    </row>
    <row r="626" spans="1:7" s="2" customFormat="1" ht="15" customHeight="1">
      <c r="A626" s="5" t="str">
        <f>A621</f>
        <v>Via Local Esquerda - Estaca 678+14,00 A 740+17,70</v>
      </c>
      <c r="B626" s="11">
        <f>B621</f>
        <v>1243.7</v>
      </c>
      <c r="C626" s="1">
        <f>C621</f>
        <v>8.85</v>
      </c>
      <c r="D626" s="1">
        <f>C626*B626</f>
        <v>11006.745000000001</v>
      </c>
      <c r="E626" s="1">
        <v>0.05</v>
      </c>
      <c r="F626" s="1">
        <f>E626*D626</f>
        <v>550.33725000000004</v>
      </c>
    </row>
    <row r="627" spans="1:7" s="2" customFormat="1" ht="15" customHeight="1">
      <c r="A627" s="71" t="s">
        <v>6</v>
      </c>
      <c r="B627" s="72"/>
      <c r="C627" s="72"/>
      <c r="D627" s="4">
        <f>SUM(D626:D626)</f>
        <v>11006.745000000001</v>
      </c>
      <c r="E627" s="25"/>
      <c r="F627" s="4">
        <f>SUM(F626:F626)</f>
        <v>550.33725000000004</v>
      </c>
      <c r="G627" s="7"/>
    </row>
    <row r="628" spans="1:7" s="2" customFormat="1" ht="7.5" customHeight="1">
      <c r="A628" s="56"/>
      <c r="B628" s="56"/>
      <c r="C628" s="56"/>
      <c r="D628" s="56"/>
      <c r="E628" s="56"/>
      <c r="F628" s="56"/>
    </row>
    <row r="629" spans="1:7" s="2" customFormat="1" ht="20.100000000000001" customHeight="1">
      <c r="A629" s="53" t="s">
        <v>29</v>
      </c>
      <c r="B629" s="54"/>
      <c r="C629" s="54"/>
      <c r="D629" s="54"/>
      <c r="E629" s="54"/>
      <c r="F629" s="55"/>
    </row>
    <row r="630" spans="1:7" s="2" customFormat="1" ht="24.95" customHeight="1">
      <c r="A630" s="57" t="s">
        <v>13</v>
      </c>
      <c r="B630" s="58"/>
      <c r="C630" s="58"/>
      <c r="D630" s="58"/>
      <c r="E630" s="59"/>
      <c r="F630" s="6" t="s">
        <v>10</v>
      </c>
    </row>
    <row r="631" spans="1:7" s="2" customFormat="1" ht="15" customHeight="1">
      <c r="A631" s="60" t="s">
        <v>41</v>
      </c>
      <c r="B631" s="61"/>
      <c r="C631" s="61"/>
      <c r="D631" s="61"/>
      <c r="E631" s="62"/>
      <c r="F631" s="12">
        <v>1520</v>
      </c>
    </row>
    <row r="632" spans="1:7" s="2" customFormat="1" ht="15" customHeight="1">
      <c r="A632" s="50" t="s">
        <v>9</v>
      </c>
      <c r="B632" s="51"/>
      <c r="C632" s="51"/>
      <c r="D632" s="51"/>
      <c r="E632" s="52"/>
      <c r="F632" s="4">
        <f>F631</f>
        <v>1520</v>
      </c>
      <c r="G632" s="8"/>
    </row>
    <row r="633" spans="1:7" s="2" customFormat="1" ht="15" customHeight="1">
      <c r="A633" s="50" t="s">
        <v>11</v>
      </c>
      <c r="B633" s="51"/>
      <c r="C633" s="51"/>
      <c r="D633" s="51"/>
      <c r="E633" s="52"/>
      <c r="F633" s="4">
        <f>SUM(F632:F632)/2</f>
        <v>760</v>
      </c>
      <c r="G633" s="8"/>
    </row>
    <row r="634" spans="1:7" s="2" customFormat="1" ht="15" customHeight="1">
      <c r="A634" s="50" t="s">
        <v>12</v>
      </c>
      <c r="B634" s="51"/>
      <c r="C634" s="51"/>
      <c r="D634" s="51"/>
      <c r="E634" s="52"/>
      <c r="F634" s="4">
        <f>SUM(F633:F633)</f>
        <v>760</v>
      </c>
      <c r="G634" s="8"/>
    </row>
    <row r="635" spans="1:7" s="2" customFormat="1" ht="7.5" customHeight="1">
      <c r="A635" s="56"/>
      <c r="B635" s="56"/>
      <c r="C635" s="56"/>
      <c r="D635" s="56"/>
      <c r="E635" s="56"/>
      <c r="F635" s="56"/>
    </row>
    <row r="636" spans="1:7" s="2" customFormat="1" ht="20.100000000000001" customHeight="1">
      <c r="A636" s="53" t="s">
        <v>34</v>
      </c>
      <c r="B636" s="54"/>
      <c r="C636" s="54"/>
      <c r="D636" s="54"/>
      <c r="E636" s="54"/>
      <c r="F636" s="55"/>
    </row>
    <row r="637" spans="1:7" s="2" customFormat="1" ht="24.95" customHeight="1">
      <c r="A637" s="57" t="s">
        <v>13</v>
      </c>
      <c r="B637" s="58"/>
      <c r="C637" s="58"/>
      <c r="D637" s="58"/>
      <c r="E637" s="59"/>
      <c r="F637" s="6" t="s">
        <v>10</v>
      </c>
    </row>
    <row r="638" spans="1:7" s="2" customFormat="1" ht="15" customHeight="1">
      <c r="A638" s="60" t="s">
        <v>41</v>
      </c>
      <c r="B638" s="61"/>
      <c r="C638" s="61"/>
      <c r="D638" s="61"/>
      <c r="E638" s="62"/>
      <c r="F638" s="12">
        <v>1260</v>
      </c>
    </row>
    <row r="639" spans="1:7" s="2" customFormat="1" ht="15" customHeight="1">
      <c r="A639" s="50" t="s">
        <v>9</v>
      </c>
      <c r="B639" s="51"/>
      <c r="C639" s="51"/>
      <c r="D639" s="51"/>
      <c r="E639" s="52"/>
      <c r="F639" s="4">
        <f>F638</f>
        <v>1260</v>
      </c>
      <c r="G639" s="8"/>
    </row>
    <row r="640" spans="1:7" s="2" customFormat="1" ht="15" customHeight="1">
      <c r="A640" s="50" t="s">
        <v>11</v>
      </c>
      <c r="B640" s="51"/>
      <c r="C640" s="51"/>
      <c r="D640" s="51"/>
      <c r="E640" s="52"/>
      <c r="F640" s="4">
        <f>SUM(F639:F639)/2</f>
        <v>630</v>
      </c>
      <c r="G640" s="8"/>
    </row>
    <row r="641" spans="1:7" s="2" customFormat="1" ht="15" customHeight="1">
      <c r="A641" s="50" t="s">
        <v>12</v>
      </c>
      <c r="B641" s="51"/>
      <c r="C641" s="51"/>
      <c r="D641" s="51"/>
      <c r="E641" s="52"/>
      <c r="F641" s="4">
        <f>SUM(F640:F640)</f>
        <v>630</v>
      </c>
      <c r="G641" s="8"/>
    </row>
    <row r="642" spans="1:7" ht="7.5" customHeight="1">
      <c r="A642" s="56"/>
      <c r="B642" s="56"/>
      <c r="C642" s="56"/>
      <c r="D642" s="56"/>
      <c r="E642" s="56"/>
      <c r="F642" s="56"/>
    </row>
    <row r="643" spans="1:7" s="2" customFormat="1" ht="17.100000000000001" customHeight="1">
      <c r="A643" s="69" t="s">
        <v>101</v>
      </c>
      <c r="B643" s="69"/>
      <c r="C643" s="69"/>
      <c r="D643" s="69"/>
      <c r="E643" s="69"/>
      <c r="F643" s="70"/>
    </row>
    <row r="644" spans="1:7" ht="7.5" customHeight="1"/>
    <row r="645" spans="1:7" s="2" customFormat="1" ht="20.100000000000001" customHeight="1">
      <c r="A645" s="53" t="s">
        <v>20</v>
      </c>
      <c r="B645" s="54"/>
      <c r="C645" s="54"/>
      <c r="D645" s="54"/>
      <c r="E645" s="54"/>
      <c r="F645" s="55"/>
    </row>
    <row r="646" spans="1:7" s="2" customFormat="1" ht="37.5" customHeight="1">
      <c r="A646" s="57" t="s">
        <v>13</v>
      </c>
      <c r="B646" s="58"/>
      <c r="C646" s="59"/>
      <c r="D646" s="6" t="s">
        <v>3</v>
      </c>
      <c r="E646" s="6" t="s">
        <v>4</v>
      </c>
      <c r="F646" s="6" t="s">
        <v>0</v>
      </c>
    </row>
    <row r="647" spans="1:7" s="2" customFormat="1" ht="15" customHeight="1">
      <c r="A647" s="66" t="s">
        <v>114</v>
      </c>
      <c r="B647" s="67"/>
      <c r="C647" s="68"/>
      <c r="D647" s="9">
        <v>41.72</v>
      </c>
      <c r="E647" s="9">
        <v>13.7</v>
      </c>
      <c r="F647" s="1">
        <f>D647*E647</f>
        <v>571.56399999999996</v>
      </c>
    </row>
    <row r="648" spans="1:7" s="2" customFormat="1" ht="15" customHeight="1">
      <c r="A648" s="66" t="s">
        <v>115</v>
      </c>
      <c r="B648" s="67"/>
      <c r="C648" s="68"/>
      <c r="D648" s="9">
        <v>165.5</v>
      </c>
      <c r="E648" s="9">
        <v>16.100000000000001</v>
      </c>
      <c r="F648" s="1">
        <f>D648*E648</f>
        <v>2664.55</v>
      </c>
    </row>
    <row r="649" spans="1:7" s="2" customFormat="1" ht="15" customHeight="1">
      <c r="A649" s="66" t="s">
        <v>116</v>
      </c>
      <c r="B649" s="67"/>
      <c r="C649" s="68"/>
      <c r="D649" s="9">
        <v>166</v>
      </c>
      <c r="E649" s="9">
        <v>12.9</v>
      </c>
      <c r="F649" s="1">
        <f>D649*E649</f>
        <v>2141.4</v>
      </c>
    </row>
    <row r="650" spans="1:7" s="2" customFormat="1" ht="15" customHeight="1">
      <c r="A650" s="66" t="s">
        <v>117</v>
      </c>
      <c r="B650" s="67"/>
      <c r="C650" s="68"/>
      <c r="D650" s="9">
        <v>829</v>
      </c>
      <c r="E650" s="9">
        <v>15.65</v>
      </c>
      <c r="F650" s="1">
        <f>D650*E650</f>
        <v>12973.85</v>
      </c>
    </row>
    <row r="651" spans="1:7" s="2" customFormat="1" ht="15" customHeight="1">
      <c r="A651" s="63" t="s">
        <v>6</v>
      </c>
      <c r="B651" s="64"/>
      <c r="C651" s="64"/>
      <c r="D651" s="64"/>
      <c r="E651" s="65"/>
      <c r="F651" s="10">
        <f>SUM(F647:F650)</f>
        <v>18351.364000000001</v>
      </c>
    </row>
    <row r="652" spans="1:7" ht="7.5" customHeight="1"/>
    <row r="653" spans="1:7" s="2" customFormat="1" ht="20.100000000000001" customHeight="1">
      <c r="A653" s="53" t="s">
        <v>22</v>
      </c>
      <c r="B653" s="54"/>
      <c r="C653" s="54"/>
      <c r="D653" s="54"/>
      <c r="E653" s="54"/>
      <c r="F653" s="55"/>
    </row>
    <row r="654" spans="1:7" s="2" customFormat="1" ht="39.950000000000003" customHeight="1">
      <c r="A654" s="17" t="s">
        <v>13</v>
      </c>
      <c r="B654" s="6" t="s">
        <v>3</v>
      </c>
      <c r="C654" s="6" t="s">
        <v>4</v>
      </c>
      <c r="D654" s="6" t="s">
        <v>0</v>
      </c>
      <c r="E654" s="6" t="s">
        <v>1</v>
      </c>
      <c r="F654" s="6" t="s">
        <v>2</v>
      </c>
    </row>
    <row r="655" spans="1:7" s="2" customFormat="1" ht="15" customHeight="1">
      <c r="A655" s="5" t="str">
        <f>A647</f>
        <v>Estaca 00+14,38 A 02+16,10</v>
      </c>
      <c r="B655" s="1">
        <f t="shared" ref="B655:C658" si="96">D647</f>
        <v>41.72</v>
      </c>
      <c r="C655" s="1">
        <f t="shared" si="96"/>
        <v>13.7</v>
      </c>
      <c r="D655" s="3">
        <f>C655*B655</f>
        <v>571.56399999999996</v>
      </c>
      <c r="E655" s="1">
        <v>0.3</v>
      </c>
      <c r="F655" s="1">
        <f>D655*E655</f>
        <v>171.46919999999997</v>
      </c>
    </row>
    <row r="656" spans="1:7" s="2" customFormat="1" ht="15" customHeight="1">
      <c r="A656" s="5" t="str">
        <f>A648</f>
        <v>Estaca 02+16,10 A 12+18,40</v>
      </c>
      <c r="B656" s="1">
        <f t="shared" si="96"/>
        <v>165.5</v>
      </c>
      <c r="C656" s="1">
        <f t="shared" si="96"/>
        <v>16.100000000000001</v>
      </c>
      <c r="D656" s="3">
        <f>C656*B656</f>
        <v>2664.55</v>
      </c>
      <c r="E656" s="1">
        <v>0.3</v>
      </c>
      <c r="F656" s="1">
        <f>D656*E656</f>
        <v>799.36500000000001</v>
      </c>
    </row>
    <row r="657" spans="1:6" s="2" customFormat="1" ht="15" customHeight="1">
      <c r="A657" s="5" t="str">
        <f>A649</f>
        <v>Estaca 15+15,00 A 24+01,00</v>
      </c>
      <c r="B657" s="1">
        <f t="shared" si="96"/>
        <v>166</v>
      </c>
      <c r="C657" s="1">
        <f t="shared" si="96"/>
        <v>12.9</v>
      </c>
      <c r="D657" s="3">
        <f>C657*B657</f>
        <v>2141.4</v>
      </c>
      <c r="E657" s="1">
        <v>0.3</v>
      </c>
      <c r="F657" s="1">
        <f>D657*E657</f>
        <v>642.41999999999996</v>
      </c>
    </row>
    <row r="658" spans="1:6" s="2" customFormat="1" ht="15" customHeight="1">
      <c r="A658" s="5" t="str">
        <f>A650</f>
        <v>Estaca 24+01,00 A 65+10,00</v>
      </c>
      <c r="B658" s="1">
        <f t="shared" si="96"/>
        <v>829</v>
      </c>
      <c r="C658" s="1">
        <f t="shared" si="96"/>
        <v>15.65</v>
      </c>
      <c r="D658" s="3">
        <f>C658*B658</f>
        <v>12973.85</v>
      </c>
      <c r="E658" s="1">
        <v>0.3</v>
      </c>
      <c r="F658" s="1">
        <f>D658*E658</f>
        <v>3892.1549999999997</v>
      </c>
    </row>
    <row r="659" spans="1:6" s="2" customFormat="1" ht="15" customHeight="1">
      <c r="A659" s="63" t="s">
        <v>6</v>
      </c>
      <c r="B659" s="64"/>
      <c r="C659" s="64"/>
      <c r="D659" s="64"/>
      <c r="E659" s="65"/>
      <c r="F659" s="10">
        <f>SUM(F655:F658)</f>
        <v>5505.4092000000001</v>
      </c>
    </row>
    <row r="660" spans="1:6" ht="7.5" customHeight="1"/>
    <row r="661" spans="1:6" s="2" customFormat="1" ht="20.100000000000001" customHeight="1">
      <c r="A661" s="53" t="s">
        <v>23</v>
      </c>
      <c r="B661" s="54"/>
      <c r="C661" s="54"/>
      <c r="D661" s="54"/>
      <c r="E661" s="54"/>
      <c r="F661" s="55"/>
    </row>
    <row r="662" spans="1:6" s="2" customFormat="1" ht="39.950000000000003" customHeight="1">
      <c r="A662" s="17" t="s">
        <v>13</v>
      </c>
      <c r="B662" s="6" t="s">
        <v>3</v>
      </c>
      <c r="C662" s="6" t="s">
        <v>4</v>
      </c>
      <c r="D662" s="6" t="s">
        <v>0</v>
      </c>
      <c r="E662" s="6" t="s">
        <v>1</v>
      </c>
      <c r="F662" s="6" t="s">
        <v>2</v>
      </c>
    </row>
    <row r="663" spans="1:6" s="2" customFormat="1" ht="15" customHeight="1">
      <c r="A663" s="5" t="str">
        <f>A647</f>
        <v>Estaca 00+14,38 A 02+16,10</v>
      </c>
      <c r="B663" s="1">
        <f t="shared" ref="B663:C666" si="97">D647</f>
        <v>41.72</v>
      </c>
      <c r="C663" s="1">
        <f t="shared" si="97"/>
        <v>13.7</v>
      </c>
      <c r="D663" s="3">
        <f>C663*B663</f>
        <v>571.56399999999996</v>
      </c>
      <c r="E663" s="1">
        <v>0.3</v>
      </c>
      <c r="F663" s="1">
        <f>D663*E663</f>
        <v>171.46919999999997</v>
      </c>
    </row>
    <row r="664" spans="1:6" s="2" customFormat="1" ht="15" customHeight="1">
      <c r="A664" s="5" t="str">
        <f>A648</f>
        <v>Estaca 02+16,10 A 12+18,40</v>
      </c>
      <c r="B664" s="1">
        <f t="shared" si="97"/>
        <v>165.5</v>
      </c>
      <c r="C664" s="1">
        <f t="shared" si="97"/>
        <v>16.100000000000001</v>
      </c>
      <c r="D664" s="3">
        <f>C664*B664</f>
        <v>2664.55</v>
      </c>
      <c r="E664" s="1">
        <v>0.3</v>
      </c>
      <c r="F664" s="1">
        <f>D664*E664</f>
        <v>799.36500000000001</v>
      </c>
    </row>
    <row r="665" spans="1:6" s="2" customFormat="1" ht="15" customHeight="1">
      <c r="A665" s="5" t="str">
        <f>A649</f>
        <v>Estaca 15+15,00 A 24+01,00</v>
      </c>
      <c r="B665" s="1">
        <f t="shared" si="97"/>
        <v>166</v>
      </c>
      <c r="C665" s="1">
        <f t="shared" si="97"/>
        <v>12.9</v>
      </c>
      <c r="D665" s="3">
        <f>C665*B665</f>
        <v>2141.4</v>
      </c>
      <c r="E665" s="1">
        <v>0.3</v>
      </c>
      <c r="F665" s="1">
        <f>D665*E665</f>
        <v>642.41999999999996</v>
      </c>
    </row>
    <row r="666" spans="1:6" s="2" customFormat="1" ht="15" customHeight="1">
      <c r="A666" s="5" t="str">
        <f>A650</f>
        <v>Estaca 24+01,00 A 65+10,00</v>
      </c>
      <c r="B666" s="1">
        <f t="shared" si="97"/>
        <v>829</v>
      </c>
      <c r="C666" s="1">
        <f t="shared" si="97"/>
        <v>15.65</v>
      </c>
      <c r="D666" s="3">
        <f>C666*B666</f>
        <v>12973.85</v>
      </c>
      <c r="E666" s="1">
        <v>0.3</v>
      </c>
      <c r="F666" s="1">
        <f>D666*E666</f>
        <v>3892.1549999999997</v>
      </c>
    </row>
    <row r="667" spans="1:6" s="2" customFormat="1" ht="15" customHeight="1">
      <c r="A667" s="63" t="s">
        <v>6</v>
      </c>
      <c r="B667" s="64"/>
      <c r="C667" s="64"/>
      <c r="D667" s="64"/>
      <c r="E667" s="65"/>
      <c r="F667" s="10">
        <f>SUM(F663:F666)</f>
        <v>5505.4092000000001</v>
      </c>
    </row>
    <row r="668" spans="1:6" ht="7.5" customHeight="1"/>
    <row r="669" spans="1:6" s="2" customFormat="1" ht="20.100000000000001" customHeight="1">
      <c r="A669" s="53" t="s">
        <v>24</v>
      </c>
      <c r="B669" s="54"/>
      <c r="C669" s="54"/>
      <c r="D669" s="54"/>
      <c r="E669" s="54"/>
      <c r="F669" s="55"/>
    </row>
    <row r="670" spans="1:6" s="2" customFormat="1" ht="39.950000000000003" customHeight="1">
      <c r="A670" s="17" t="s">
        <v>13</v>
      </c>
      <c r="B670" s="6" t="s">
        <v>3</v>
      </c>
      <c r="C670" s="6" t="s">
        <v>4</v>
      </c>
      <c r="D670" s="6" t="s">
        <v>0</v>
      </c>
      <c r="E670" s="6" t="s">
        <v>1</v>
      </c>
      <c r="F670" s="6" t="s">
        <v>2</v>
      </c>
    </row>
    <row r="671" spans="1:6" s="2" customFormat="1" ht="15" customHeight="1">
      <c r="A671" s="5" t="str">
        <f>A647</f>
        <v>Estaca 00+14,38 A 02+16,10</v>
      </c>
      <c r="B671" s="1">
        <f t="shared" ref="B671:C674" si="98">D647</f>
        <v>41.72</v>
      </c>
      <c r="C671" s="1">
        <f t="shared" si="98"/>
        <v>13.7</v>
      </c>
      <c r="D671" s="3">
        <f>C671*B671</f>
        <v>571.56399999999996</v>
      </c>
      <c r="E671" s="1">
        <v>0.15</v>
      </c>
      <c r="F671" s="1">
        <f>D671*E671</f>
        <v>85.734599999999986</v>
      </c>
    </row>
    <row r="672" spans="1:6" s="2" customFormat="1" ht="15" customHeight="1">
      <c r="A672" s="5" t="str">
        <f>A648</f>
        <v>Estaca 02+16,10 A 12+18,40</v>
      </c>
      <c r="B672" s="1">
        <f t="shared" si="98"/>
        <v>165.5</v>
      </c>
      <c r="C672" s="1">
        <f t="shared" si="98"/>
        <v>16.100000000000001</v>
      </c>
      <c r="D672" s="3">
        <f>C672*B672</f>
        <v>2664.55</v>
      </c>
      <c r="E672" s="1">
        <v>0.15</v>
      </c>
      <c r="F672" s="1">
        <f>D672*E672</f>
        <v>399.6825</v>
      </c>
    </row>
    <row r="673" spans="1:6" s="2" customFormat="1" ht="15" customHeight="1">
      <c r="A673" s="5" t="str">
        <f>A649</f>
        <v>Estaca 15+15,00 A 24+01,00</v>
      </c>
      <c r="B673" s="1">
        <f t="shared" si="98"/>
        <v>166</v>
      </c>
      <c r="C673" s="1">
        <f t="shared" si="98"/>
        <v>12.9</v>
      </c>
      <c r="D673" s="3">
        <f>C673*B673</f>
        <v>2141.4</v>
      </c>
      <c r="E673" s="1">
        <v>0.15</v>
      </c>
      <c r="F673" s="1">
        <f>D673*E673</f>
        <v>321.20999999999998</v>
      </c>
    </row>
    <row r="674" spans="1:6" s="2" customFormat="1" ht="15" customHeight="1">
      <c r="A674" s="5" t="str">
        <f>A650</f>
        <v>Estaca 24+01,00 A 65+10,00</v>
      </c>
      <c r="B674" s="1">
        <f t="shared" si="98"/>
        <v>829</v>
      </c>
      <c r="C674" s="1">
        <f t="shared" si="98"/>
        <v>15.65</v>
      </c>
      <c r="D674" s="3">
        <f>C674*B674</f>
        <v>12973.85</v>
      </c>
      <c r="E674" s="1">
        <v>0.15</v>
      </c>
      <c r="F674" s="1">
        <f>D674*E674</f>
        <v>1946.0774999999999</v>
      </c>
    </row>
    <row r="675" spans="1:6" s="2" customFormat="1" ht="15" customHeight="1">
      <c r="A675" s="63" t="s">
        <v>6</v>
      </c>
      <c r="B675" s="64"/>
      <c r="C675" s="64"/>
      <c r="D675" s="64"/>
      <c r="E675" s="65"/>
      <c r="F675" s="10">
        <f>SUM(F671:F674)</f>
        <v>2752.7046</v>
      </c>
    </row>
    <row r="676" spans="1:6" ht="7.5" customHeight="1"/>
    <row r="677" spans="1:6" s="2" customFormat="1" ht="20.100000000000001" customHeight="1">
      <c r="A677" s="53" t="s">
        <v>26</v>
      </c>
      <c r="B677" s="54"/>
      <c r="C677" s="54"/>
      <c r="D677" s="54"/>
      <c r="E677" s="54"/>
      <c r="F677" s="55"/>
    </row>
    <row r="678" spans="1:6" s="2" customFormat="1" ht="37.5" customHeight="1">
      <c r="A678" s="57" t="s">
        <v>13</v>
      </c>
      <c r="B678" s="58"/>
      <c r="C678" s="59"/>
      <c r="D678" s="6" t="s">
        <v>3</v>
      </c>
      <c r="E678" s="6" t="s">
        <v>4</v>
      </c>
      <c r="F678" s="6" t="s">
        <v>0</v>
      </c>
    </row>
    <row r="679" spans="1:6" s="2" customFormat="1" ht="15" customHeight="1">
      <c r="A679" s="66" t="str">
        <f>A655</f>
        <v>Estaca 00+14,38 A 02+16,10</v>
      </c>
      <c r="B679" s="67"/>
      <c r="C679" s="68"/>
      <c r="D679" s="1">
        <f t="shared" ref="D679:E682" si="99">D647</f>
        <v>41.72</v>
      </c>
      <c r="E679" s="1">
        <f t="shared" si="99"/>
        <v>13.7</v>
      </c>
      <c r="F679" s="1">
        <f>D679*E679</f>
        <v>571.56399999999996</v>
      </c>
    </row>
    <row r="680" spans="1:6" s="2" customFormat="1" ht="15" customHeight="1">
      <c r="A680" s="66" t="str">
        <f>A656</f>
        <v>Estaca 02+16,10 A 12+18,40</v>
      </c>
      <c r="B680" s="67"/>
      <c r="C680" s="68"/>
      <c r="D680" s="1">
        <f t="shared" si="99"/>
        <v>165.5</v>
      </c>
      <c r="E680" s="1">
        <f t="shared" si="99"/>
        <v>16.100000000000001</v>
      </c>
      <c r="F680" s="1">
        <f>D680*E680</f>
        <v>2664.55</v>
      </c>
    </row>
    <row r="681" spans="1:6" s="2" customFormat="1" ht="15" customHeight="1">
      <c r="A681" s="66" t="str">
        <f>A657</f>
        <v>Estaca 15+15,00 A 24+01,00</v>
      </c>
      <c r="B681" s="67"/>
      <c r="C681" s="68"/>
      <c r="D681" s="1">
        <f t="shared" si="99"/>
        <v>166</v>
      </c>
      <c r="E681" s="1">
        <f t="shared" si="99"/>
        <v>12.9</v>
      </c>
      <c r="F681" s="1">
        <f>D681*E681</f>
        <v>2141.4</v>
      </c>
    </row>
    <row r="682" spans="1:6" s="2" customFormat="1" ht="15" customHeight="1">
      <c r="A682" s="66" t="str">
        <f>A658</f>
        <v>Estaca 24+01,00 A 65+10,00</v>
      </c>
      <c r="B682" s="67"/>
      <c r="C682" s="68"/>
      <c r="D682" s="1">
        <f t="shared" si="99"/>
        <v>829</v>
      </c>
      <c r="E682" s="1">
        <f t="shared" si="99"/>
        <v>15.65</v>
      </c>
      <c r="F682" s="1">
        <f>D682*E682</f>
        <v>12973.85</v>
      </c>
    </row>
    <row r="683" spans="1:6" s="2" customFormat="1" ht="15" customHeight="1">
      <c r="A683" s="63" t="s">
        <v>6</v>
      </c>
      <c r="B683" s="64"/>
      <c r="C683" s="64"/>
      <c r="D683" s="64"/>
      <c r="E683" s="65"/>
      <c r="F683" s="10">
        <f>SUM(F679:F682)</f>
        <v>18351.364000000001</v>
      </c>
    </row>
    <row r="684" spans="1:6" ht="7.5" customHeight="1"/>
    <row r="685" spans="1:6" s="2" customFormat="1" ht="20.100000000000001" customHeight="1">
      <c r="A685" s="53" t="s">
        <v>25</v>
      </c>
      <c r="B685" s="54"/>
      <c r="C685" s="54"/>
      <c r="D685" s="54"/>
      <c r="E685" s="54"/>
      <c r="F685" s="55"/>
    </row>
    <row r="686" spans="1:6" s="2" customFormat="1" ht="39.950000000000003" customHeight="1">
      <c r="A686" s="17" t="s">
        <v>13</v>
      </c>
      <c r="B686" s="6" t="s">
        <v>3</v>
      </c>
      <c r="C686" s="6" t="s">
        <v>4</v>
      </c>
      <c r="D686" s="6" t="s">
        <v>0</v>
      </c>
      <c r="E686" s="6" t="s">
        <v>1</v>
      </c>
      <c r="F686" s="6" t="s">
        <v>2</v>
      </c>
    </row>
    <row r="687" spans="1:6" s="2" customFormat="1" ht="15" customHeight="1">
      <c r="A687" s="5" t="str">
        <f>A647</f>
        <v>Estaca 00+14,38 A 02+16,10</v>
      </c>
      <c r="B687" s="1">
        <f t="shared" ref="B687:C687" si="100">D647</f>
        <v>41.72</v>
      </c>
      <c r="C687" s="1">
        <f t="shared" si="100"/>
        <v>13.7</v>
      </c>
      <c r="D687" s="3">
        <f>C687*B687</f>
        <v>571.56399999999996</v>
      </c>
      <c r="E687" s="1">
        <v>0.15</v>
      </c>
      <c r="F687" s="1">
        <f>D687*E687</f>
        <v>85.734599999999986</v>
      </c>
    </row>
    <row r="688" spans="1:6" s="2" customFormat="1" ht="15" customHeight="1">
      <c r="A688" s="5" t="str">
        <f>A650</f>
        <v>Estaca 24+01,00 A 65+10,00</v>
      </c>
      <c r="B688" s="1">
        <f>D650</f>
        <v>829</v>
      </c>
      <c r="C688" s="1">
        <f>E650</f>
        <v>15.65</v>
      </c>
      <c r="D688" s="3">
        <f>C688*B688</f>
        <v>12973.85</v>
      </c>
      <c r="E688" s="1">
        <v>0.15</v>
      </c>
      <c r="F688" s="1">
        <f>D688*E688</f>
        <v>1946.0774999999999</v>
      </c>
    </row>
    <row r="689" spans="1:6" s="2" customFormat="1" ht="15" customHeight="1">
      <c r="A689" s="63" t="s">
        <v>6</v>
      </c>
      <c r="B689" s="64"/>
      <c r="C689" s="64"/>
      <c r="D689" s="64"/>
      <c r="E689" s="65"/>
      <c r="F689" s="10">
        <f>SUM(F687:F688)</f>
        <v>2031.8120999999999</v>
      </c>
    </row>
    <row r="690" spans="1:6" ht="7.5" customHeight="1"/>
    <row r="691" spans="1:6" s="2" customFormat="1" ht="20.100000000000001" customHeight="1">
      <c r="A691" s="53" t="s">
        <v>133</v>
      </c>
      <c r="B691" s="54"/>
      <c r="C691" s="54"/>
      <c r="D691" s="54"/>
      <c r="E691" s="54"/>
      <c r="F691" s="55"/>
    </row>
    <row r="692" spans="1:6" s="2" customFormat="1" ht="39.950000000000003" customHeight="1">
      <c r="A692" s="49" t="s">
        <v>13</v>
      </c>
      <c r="B692" s="6" t="s">
        <v>3</v>
      </c>
      <c r="C692" s="6" t="s">
        <v>4</v>
      </c>
      <c r="D692" s="6" t="s">
        <v>0</v>
      </c>
      <c r="E692" s="6" t="s">
        <v>1</v>
      </c>
      <c r="F692" s="6" t="s">
        <v>2</v>
      </c>
    </row>
    <row r="693" spans="1:6" s="2" customFormat="1" ht="15" customHeight="1">
      <c r="A693" s="5" t="str">
        <f>A656</f>
        <v>Estaca 02+16,10 A 12+18,40</v>
      </c>
      <c r="B693" s="1">
        <f>B672</f>
        <v>165.5</v>
      </c>
      <c r="C693" s="1">
        <f>C672</f>
        <v>16.100000000000001</v>
      </c>
      <c r="D693" s="3">
        <f>C693*B693</f>
        <v>2664.55</v>
      </c>
      <c r="E693" s="1">
        <v>0.15</v>
      </c>
      <c r="F693" s="1">
        <f>D693*E693</f>
        <v>399.6825</v>
      </c>
    </row>
    <row r="694" spans="1:6" s="2" customFormat="1" ht="15" customHeight="1">
      <c r="A694" s="5" t="str">
        <f>A657</f>
        <v>Estaca 15+15,00 A 24+01,00</v>
      </c>
      <c r="B694" s="1">
        <f>B673</f>
        <v>166</v>
      </c>
      <c r="C694" s="1">
        <f>C673</f>
        <v>12.9</v>
      </c>
      <c r="D694" s="3">
        <f>C694*B694</f>
        <v>2141.4</v>
      </c>
      <c r="E694" s="1">
        <v>0.15</v>
      </c>
      <c r="F694" s="1">
        <f>D694*E694</f>
        <v>321.20999999999998</v>
      </c>
    </row>
    <row r="695" spans="1:6" s="2" customFormat="1" ht="15" customHeight="1">
      <c r="A695" s="63" t="s">
        <v>6</v>
      </c>
      <c r="B695" s="64"/>
      <c r="C695" s="64"/>
      <c r="D695" s="64"/>
      <c r="E695" s="65"/>
      <c r="F695" s="10">
        <f>SUM(F693:F694)</f>
        <v>720.89249999999993</v>
      </c>
    </row>
    <row r="696" spans="1:6" ht="7.5" customHeight="1"/>
    <row r="697" spans="1:6" s="2" customFormat="1" ht="20.100000000000001" customHeight="1">
      <c r="A697" s="53" t="s">
        <v>27</v>
      </c>
      <c r="B697" s="54"/>
      <c r="C697" s="54"/>
      <c r="D697" s="54"/>
      <c r="E697" s="54"/>
      <c r="F697" s="55"/>
    </row>
    <row r="698" spans="1:6" s="2" customFormat="1" ht="24.95" customHeight="1">
      <c r="A698" s="57" t="s">
        <v>13</v>
      </c>
      <c r="B698" s="59"/>
      <c r="C698" s="6" t="s">
        <v>3</v>
      </c>
      <c r="D698" s="6" t="s">
        <v>4</v>
      </c>
      <c r="E698" s="6" t="s">
        <v>7</v>
      </c>
      <c r="F698" s="6" t="s">
        <v>0</v>
      </c>
    </row>
    <row r="699" spans="1:6" s="2" customFormat="1" ht="15" customHeight="1">
      <c r="A699" s="60" t="str">
        <f>A687</f>
        <v>Estaca 00+14,38 A 02+16,10</v>
      </c>
      <c r="B699" s="62"/>
      <c r="C699" s="1">
        <f>B687</f>
        <v>41.72</v>
      </c>
      <c r="D699" s="1">
        <f>C687</f>
        <v>13.7</v>
      </c>
      <c r="E699" s="14">
        <v>1</v>
      </c>
      <c r="F699" s="3">
        <f>D699*E699*C699</f>
        <v>571.56399999999996</v>
      </c>
    </row>
    <row r="700" spans="1:6" s="2" customFormat="1" ht="15" customHeight="1">
      <c r="A700" s="60" t="str">
        <f>A688</f>
        <v>Estaca 24+01,00 A 65+10,00</v>
      </c>
      <c r="B700" s="62"/>
      <c r="C700" s="1">
        <f>B688</f>
        <v>829</v>
      </c>
      <c r="D700" s="1">
        <f>C688</f>
        <v>15.65</v>
      </c>
      <c r="E700" s="14">
        <v>1</v>
      </c>
      <c r="F700" s="3">
        <f>D700*E700*C700</f>
        <v>12973.85</v>
      </c>
    </row>
    <row r="701" spans="1:6" s="2" customFormat="1" ht="15" customHeight="1">
      <c r="A701" s="63" t="s">
        <v>6</v>
      </c>
      <c r="B701" s="64"/>
      <c r="C701" s="64"/>
      <c r="D701" s="64"/>
      <c r="E701" s="65"/>
      <c r="F701" s="10">
        <f>SUM(F699:F700)</f>
        <v>13545.414000000001</v>
      </c>
    </row>
    <row r="702" spans="1:6" ht="7.5" customHeight="1"/>
    <row r="703" spans="1:6" s="2" customFormat="1" ht="20.100000000000001" customHeight="1">
      <c r="A703" s="53" t="s">
        <v>28</v>
      </c>
      <c r="B703" s="54"/>
      <c r="C703" s="54"/>
      <c r="D703" s="54"/>
      <c r="E703" s="54"/>
      <c r="F703" s="55"/>
    </row>
    <row r="704" spans="1:6" s="2" customFormat="1" ht="24.95" customHeight="1">
      <c r="A704" s="57" t="s">
        <v>13</v>
      </c>
      <c r="B704" s="59"/>
      <c r="C704" s="6" t="s">
        <v>3</v>
      </c>
      <c r="D704" s="6" t="s">
        <v>4</v>
      </c>
      <c r="E704" s="6" t="s">
        <v>7</v>
      </c>
      <c r="F704" s="6" t="s">
        <v>0</v>
      </c>
    </row>
    <row r="705" spans="1:8" s="2" customFormat="1" ht="15" customHeight="1">
      <c r="A705" s="60" t="str">
        <f>A699</f>
        <v>Estaca 00+14,38 A 02+16,10</v>
      </c>
      <c r="B705" s="62"/>
      <c r="C705" s="1">
        <f>C699</f>
        <v>41.72</v>
      </c>
      <c r="D705" s="1">
        <v>12.7</v>
      </c>
      <c r="E705" s="14">
        <v>4</v>
      </c>
      <c r="F705" s="3">
        <f>D705*E705*C705</f>
        <v>2119.3759999999997</v>
      </c>
    </row>
    <row r="706" spans="1:8" s="2" customFormat="1" ht="15" customHeight="1">
      <c r="A706" s="60" t="str">
        <f>A693</f>
        <v>Estaca 02+16,10 A 12+18,40</v>
      </c>
      <c r="B706" s="62"/>
      <c r="C706" s="1">
        <f>B693</f>
        <v>165.5</v>
      </c>
      <c r="D706" s="1">
        <v>14.2</v>
      </c>
      <c r="E706" s="14">
        <v>1</v>
      </c>
      <c r="F706" s="3">
        <f>D706*E706*C706</f>
        <v>2350.1</v>
      </c>
    </row>
    <row r="707" spans="1:8" s="2" customFormat="1" ht="15" customHeight="1">
      <c r="A707" s="60" t="str">
        <f>A694</f>
        <v>Estaca 15+15,00 A 24+01,00</v>
      </c>
      <c r="B707" s="62"/>
      <c r="C707" s="1">
        <f>B694</f>
        <v>166</v>
      </c>
      <c r="D707" s="1">
        <v>11.2</v>
      </c>
      <c r="E707" s="14">
        <v>1</v>
      </c>
      <c r="F707" s="3">
        <f>D707*E707*C707</f>
        <v>1859.1999999999998</v>
      </c>
    </row>
    <row r="708" spans="1:8" s="2" customFormat="1" ht="15" customHeight="1">
      <c r="A708" s="60" t="str">
        <f>A700</f>
        <v>Estaca 24+01,00 A 65+10,00</v>
      </c>
      <c r="B708" s="62"/>
      <c r="C708" s="1">
        <f>D650</f>
        <v>829</v>
      </c>
      <c r="D708" s="1">
        <v>14.35</v>
      </c>
      <c r="E708" s="14">
        <v>4</v>
      </c>
      <c r="F708" s="3">
        <f>D708*E708*C708</f>
        <v>47584.6</v>
      </c>
    </row>
    <row r="709" spans="1:8" s="2" customFormat="1" ht="15" customHeight="1">
      <c r="A709" s="63" t="s">
        <v>6</v>
      </c>
      <c r="B709" s="64"/>
      <c r="C709" s="64"/>
      <c r="D709" s="64"/>
      <c r="E709" s="65"/>
      <c r="F709" s="10">
        <f>SUM(F705:F708)</f>
        <v>53913.275999999998</v>
      </c>
    </row>
    <row r="710" spans="1:8" s="2" customFormat="1" ht="7.5" customHeight="1">
      <c r="A710" s="56"/>
      <c r="B710" s="56"/>
      <c r="C710" s="56"/>
      <c r="D710" s="56"/>
      <c r="E710" s="56"/>
      <c r="F710" s="56"/>
    </row>
    <row r="711" spans="1:8" s="2" customFormat="1" ht="20.100000000000001" customHeight="1">
      <c r="A711" s="53" t="s">
        <v>132</v>
      </c>
      <c r="B711" s="54"/>
      <c r="C711" s="54"/>
      <c r="D711" s="54"/>
      <c r="E711" s="54"/>
      <c r="F711" s="55"/>
    </row>
    <row r="712" spans="1:8" s="2" customFormat="1" ht="39.950000000000003" customHeight="1">
      <c r="A712" s="57" t="s">
        <v>13</v>
      </c>
      <c r="B712" s="58"/>
      <c r="C712" s="59"/>
      <c r="D712" s="6" t="s">
        <v>3</v>
      </c>
      <c r="E712" s="6" t="s">
        <v>4</v>
      </c>
      <c r="F712" s="6" t="s">
        <v>0</v>
      </c>
    </row>
    <row r="713" spans="1:8" s="2" customFormat="1" ht="15" customHeight="1">
      <c r="A713" s="60" t="str">
        <f>A705</f>
        <v>Estaca 00+14,38 A 02+16,10</v>
      </c>
      <c r="B713" s="61"/>
      <c r="C713" s="62"/>
      <c r="D713" s="1">
        <f>C705</f>
        <v>41.72</v>
      </c>
      <c r="E713" s="1">
        <f>D705</f>
        <v>12.7</v>
      </c>
      <c r="F713" s="1">
        <f>E713*D713</f>
        <v>529.84399999999994</v>
      </c>
    </row>
    <row r="714" spans="1:8" s="2" customFormat="1" ht="15" customHeight="1">
      <c r="A714" s="60" t="str">
        <f>A708</f>
        <v>Estaca 24+01,00 A 65+10,00</v>
      </c>
      <c r="B714" s="61"/>
      <c r="C714" s="62"/>
      <c r="D714" s="1">
        <f>C708</f>
        <v>829</v>
      </c>
      <c r="E714" s="1">
        <f>D708</f>
        <v>14.35</v>
      </c>
      <c r="F714" s="1">
        <f t="shared" ref="F714" si="101">E714*D714</f>
        <v>11896.15</v>
      </c>
    </row>
    <row r="715" spans="1:8" s="2" customFormat="1" ht="15" customHeight="1">
      <c r="A715" s="71" t="s">
        <v>6</v>
      </c>
      <c r="B715" s="72"/>
      <c r="C715" s="72"/>
      <c r="D715" s="72"/>
      <c r="E715" s="73"/>
      <c r="F715" s="4">
        <f>SUM(F713:F714)</f>
        <v>12425.993999999999</v>
      </c>
      <c r="G715" s="7"/>
      <c r="H715" s="79"/>
    </row>
    <row r="716" spans="1:8" s="2" customFormat="1" ht="7.5" customHeight="1">
      <c r="A716" s="56"/>
      <c r="B716" s="56"/>
      <c r="C716" s="56"/>
      <c r="D716" s="56"/>
      <c r="E716" s="56"/>
      <c r="F716" s="56"/>
    </row>
    <row r="717" spans="1:8" s="2" customFormat="1" ht="20.100000000000001" customHeight="1">
      <c r="A717" s="53" t="s">
        <v>15</v>
      </c>
      <c r="B717" s="54"/>
      <c r="C717" s="54"/>
      <c r="D717" s="54"/>
      <c r="E717" s="54"/>
      <c r="F717" s="55"/>
    </row>
    <row r="718" spans="1:8" s="2" customFormat="1" ht="39.950000000000003" customHeight="1">
      <c r="A718" s="17" t="s">
        <v>13</v>
      </c>
      <c r="B718" s="6" t="s">
        <v>3</v>
      </c>
      <c r="C718" s="6" t="s">
        <v>4</v>
      </c>
      <c r="D718" s="6" t="s">
        <v>0</v>
      </c>
      <c r="E718" s="6" t="s">
        <v>1</v>
      </c>
      <c r="F718" s="6" t="s">
        <v>2</v>
      </c>
    </row>
    <row r="719" spans="1:8" s="2" customFormat="1" ht="15" customHeight="1">
      <c r="A719" s="5" t="str">
        <f>A705</f>
        <v>Estaca 00+14,38 A 02+16,10</v>
      </c>
      <c r="B719" s="1">
        <f t="shared" ref="B719:C722" si="102">C705</f>
        <v>41.72</v>
      </c>
      <c r="C719" s="1">
        <f t="shared" si="102"/>
        <v>12.7</v>
      </c>
      <c r="D719" s="1">
        <f>C719*B719</f>
        <v>529.84399999999994</v>
      </c>
      <c r="E719" s="1">
        <v>0.05</v>
      </c>
      <c r="F719" s="1">
        <f>E719*D719</f>
        <v>26.492199999999997</v>
      </c>
    </row>
    <row r="720" spans="1:8" s="2" customFormat="1" ht="15" customHeight="1">
      <c r="A720" s="5" t="str">
        <f>A706</f>
        <v>Estaca 02+16,10 A 12+18,40</v>
      </c>
      <c r="B720" s="1">
        <f t="shared" si="102"/>
        <v>165.5</v>
      </c>
      <c r="C720" s="1">
        <f t="shared" si="102"/>
        <v>14.2</v>
      </c>
      <c r="D720" s="1">
        <f>C720*B720</f>
        <v>2350.1</v>
      </c>
      <c r="E720" s="1">
        <v>0.05</v>
      </c>
      <c r="F720" s="1">
        <f>E720*D720</f>
        <v>117.505</v>
      </c>
    </row>
    <row r="721" spans="1:7" s="2" customFormat="1" ht="15" customHeight="1">
      <c r="A721" s="5" t="str">
        <f>A707</f>
        <v>Estaca 15+15,00 A 24+01,00</v>
      </c>
      <c r="B721" s="1">
        <f t="shared" si="102"/>
        <v>166</v>
      </c>
      <c r="C721" s="1">
        <f t="shared" si="102"/>
        <v>11.2</v>
      </c>
      <c r="D721" s="1">
        <f>C721*B721</f>
        <v>1859.1999999999998</v>
      </c>
      <c r="E721" s="1">
        <v>0.05</v>
      </c>
      <c r="F721" s="1">
        <f>E721*D721</f>
        <v>92.96</v>
      </c>
    </row>
    <row r="722" spans="1:7" s="2" customFormat="1" ht="15" customHeight="1">
      <c r="A722" s="5" t="str">
        <f>A708</f>
        <v>Estaca 24+01,00 A 65+10,00</v>
      </c>
      <c r="B722" s="1">
        <f t="shared" si="102"/>
        <v>829</v>
      </c>
      <c r="C722" s="1">
        <f t="shared" si="102"/>
        <v>14.35</v>
      </c>
      <c r="D722" s="1">
        <f>C722*B722</f>
        <v>11896.15</v>
      </c>
      <c r="E722" s="1">
        <v>0.05</v>
      </c>
      <c r="F722" s="1">
        <f>E722*D722</f>
        <v>594.8075</v>
      </c>
    </row>
    <row r="723" spans="1:7" s="2" customFormat="1" ht="15" customHeight="1">
      <c r="A723" s="71" t="s">
        <v>6</v>
      </c>
      <c r="B723" s="72"/>
      <c r="C723" s="72"/>
      <c r="D723" s="4">
        <f>SUM(D719:D722)</f>
        <v>16635.294000000002</v>
      </c>
      <c r="E723" s="25"/>
      <c r="F723" s="4">
        <f>SUM(F719:F722)</f>
        <v>831.76469999999995</v>
      </c>
      <c r="G723" s="7"/>
    </row>
    <row r="724" spans="1:7" s="2" customFormat="1" ht="7.5" customHeight="1">
      <c r="A724" s="56"/>
      <c r="B724" s="56"/>
      <c r="C724" s="56"/>
      <c r="D724" s="56"/>
      <c r="E724" s="56"/>
      <c r="F724" s="56"/>
    </row>
    <row r="725" spans="1:7" s="2" customFormat="1" ht="20.100000000000001" customHeight="1">
      <c r="A725" s="53" t="s">
        <v>5</v>
      </c>
      <c r="B725" s="54"/>
      <c r="C725" s="54"/>
      <c r="D725" s="54"/>
      <c r="E725" s="54"/>
      <c r="F725" s="55"/>
    </row>
    <row r="726" spans="1:7" s="2" customFormat="1" ht="39.950000000000003" customHeight="1">
      <c r="A726" s="17" t="s">
        <v>13</v>
      </c>
      <c r="B726" s="6" t="s">
        <v>3</v>
      </c>
      <c r="C726" s="6" t="s">
        <v>4</v>
      </c>
      <c r="D726" s="6" t="s">
        <v>0</v>
      </c>
      <c r="E726" s="6" t="s">
        <v>1</v>
      </c>
      <c r="F726" s="6" t="s">
        <v>2</v>
      </c>
    </row>
    <row r="727" spans="1:7" s="2" customFormat="1" ht="15" customHeight="1">
      <c r="A727" s="5" t="str">
        <f t="shared" ref="A727:C730" si="103">A719</f>
        <v>Estaca 00+14,38 A 02+16,10</v>
      </c>
      <c r="B727" s="11">
        <f t="shared" si="103"/>
        <v>41.72</v>
      </c>
      <c r="C727" s="1">
        <f t="shared" si="103"/>
        <v>12.7</v>
      </c>
      <c r="D727" s="1">
        <f>C727*B727</f>
        <v>529.84399999999994</v>
      </c>
      <c r="E727" s="1">
        <v>0.08</v>
      </c>
      <c r="F727" s="1">
        <f>E727*D727</f>
        <v>42.387519999999995</v>
      </c>
    </row>
    <row r="728" spans="1:7" s="2" customFormat="1" ht="15" customHeight="1">
      <c r="A728" s="5" t="str">
        <f t="shared" si="103"/>
        <v>Estaca 02+16,10 A 12+18,40</v>
      </c>
      <c r="B728" s="11">
        <f t="shared" si="103"/>
        <v>165.5</v>
      </c>
      <c r="C728" s="1">
        <f t="shared" si="103"/>
        <v>14.2</v>
      </c>
      <c r="D728" s="1">
        <f>C728*B728</f>
        <v>2350.1</v>
      </c>
      <c r="E728" s="1">
        <v>0.05</v>
      </c>
      <c r="F728" s="1">
        <f>E728*D728</f>
        <v>117.505</v>
      </c>
    </row>
    <row r="729" spans="1:7" s="2" customFormat="1" ht="15" customHeight="1">
      <c r="A729" s="5" t="str">
        <f t="shared" si="103"/>
        <v>Estaca 15+15,00 A 24+01,00</v>
      </c>
      <c r="B729" s="11">
        <f t="shared" si="103"/>
        <v>166</v>
      </c>
      <c r="C729" s="1">
        <f t="shared" si="103"/>
        <v>11.2</v>
      </c>
      <c r="D729" s="1">
        <f>C729*B729</f>
        <v>1859.1999999999998</v>
      </c>
      <c r="E729" s="1">
        <v>0.05</v>
      </c>
      <c r="F729" s="1">
        <f>E729*D729</f>
        <v>92.96</v>
      </c>
    </row>
    <row r="730" spans="1:7" s="2" customFormat="1" ht="15" customHeight="1">
      <c r="A730" s="5" t="str">
        <f t="shared" si="103"/>
        <v>Estaca 24+01,00 A 65+10,00</v>
      </c>
      <c r="B730" s="11">
        <f t="shared" si="103"/>
        <v>829</v>
      </c>
      <c r="C730" s="1">
        <f t="shared" si="103"/>
        <v>14.35</v>
      </c>
      <c r="D730" s="1">
        <f>C730*B730</f>
        <v>11896.15</v>
      </c>
      <c r="E730" s="1">
        <v>0.08</v>
      </c>
      <c r="F730" s="1">
        <f>E730*D730</f>
        <v>951.69200000000001</v>
      </c>
    </row>
    <row r="731" spans="1:7" s="2" customFormat="1" ht="15" customHeight="1">
      <c r="A731" s="71" t="s">
        <v>6</v>
      </c>
      <c r="B731" s="72"/>
      <c r="C731" s="72"/>
      <c r="D731" s="4">
        <f>SUM(D727:D730)</f>
        <v>16635.294000000002</v>
      </c>
      <c r="E731" s="25"/>
      <c r="F731" s="4">
        <f>SUM(F727:F730)</f>
        <v>1204.5445199999999</v>
      </c>
      <c r="G731" s="7"/>
    </row>
    <row r="732" spans="1:7" s="2" customFormat="1" ht="7.5" customHeight="1">
      <c r="A732" s="56"/>
      <c r="B732" s="56"/>
      <c r="C732" s="56"/>
      <c r="D732" s="56"/>
      <c r="E732" s="56"/>
      <c r="F732" s="56"/>
    </row>
    <row r="733" spans="1:7" s="2" customFormat="1" ht="20.100000000000001" customHeight="1">
      <c r="A733" s="53" t="s">
        <v>29</v>
      </c>
      <c r="B733" s="54"/>
      <c r="C733" s="54"/>
      <c r="D733" s="54"/>
      <c r="E733" s="54"/>
      <c r="F733" s="55"/>
    </row>
    <row r="734" spans="1:7" s="2" customFormat="1" ht="24.95" customHeight="1">
      <c r="A734" s="57" t="s">
        <v>13</v>
      </c>
      <c r="B734" s="58"/>
      <c r="C734" s="58"/>
      <c r="D734" s="58"/>
      <c r="E734" s="59"/>
      <c r="F734" s="6" t="s">
        <v>10</v>
      </c>
    </row>
    <row r="735" spans="1:7" s="2" customFormat="1" ht="15" customHeight="1">
      <c r="A735" s="60" t="s">
        <v>102</v>
      </c>
      <c r="B735" s="61"/>
      <c r="C735" s="61"/>
      <c r="D735" s="61"/>
      <c r="E735" s="62"/>
      <c r="F735" s="12">
        <v>2890</v>
      </c>
    </row>
    <row r="736" spans="1:7" s="2" customFormat="1" ht="15" customHeight="1">
      <c r="A736" s="50" t="s">
        <v>9</v>
      </c>
      <c r="B736" s="51"/>
      <c r="C736" s="51"/>
      <c r="D736" s="51"/>
      <c r="E736" s="52"/>
      <c r="F736" s="4">
        <f>F735</f>
        <v>2890</v>
      </c>
      <c r="G736" s="8"/>
    </row>
    <row r="737" spans="1:7" s="2" customFormat="1" ht="15" customHeight="1">
      <c r="A737" s="50" t="s">
        <v>11</v>
      </c>
      <c r="B737" s="51"/>
      <c r="C737" s="51"/>
      <c r="D737" s="51"/>
      <c r="E737" s="52"/>
      <c r="F737" s="4">
        <f>SUM(F736:F736)/2</f>
        <v>1445</v>
      </c>
      <c r="G737" s="8"/>
    </row>
    <row r="738" spans="1:7" s="2" customFormat="1" ht="15" customHeight="1">
      <c r="A738" s="50" t="s">
        <v>12</v>
      </c>
      <c r="B738" s="51"/>
      <c r="C738" s="51"/>
      <c r="D738" s="51"/>
      <c r="E738" s="52"/>
      <c r="F738" s="4">
        <f>SUM(F737:F737)</f>
        <v>1445</v>
      </c>
      <c r="G738" s="8"/>
    </row>
    <row r="739" spans="1:7" s="2" customFormat="1" ht="7.5" customHeight="1">
      <c r="A739" s="56"/>
      <c r="B739" s="56"/>
      <c r="C739" s="56"/>
      <c r="D739" s="56"/>
      <c r="E739" s="56"/>
      <c r="F739" s="56"/>
    </row>
    <row r="740" spans="1:7" s="2" customFormat="1" ht="20.100000000000001" customHeight="1">
      <c r="A740" s="53" t="s">
        <v>34</v>
      </c>
      <c r="B740" s="54"/>
      <c r="C740" s="54"/>
      <c r="D740" s="54"/>
      <c r="E740" s="54"/>
      <c r="F740" s="55"/>
    </row>
    <row r="741" spans="1:7" s="2" customFormat="1" ht="24.95" customHeight="1">
      <c r="A741" s="38" t="s">
        <v>13</v>
      </c>
      <c r="B741" s="39"/>
      <c r="C741" s="39"/>
      <c r="D741" s="39"/>
      <c r="E741" s="40"/>
      <c r="F741" s="6" t="s">
        <v>10</v>
      </c>
    </row>
    <row r="742" spans="1:7" s="2" customFormat="1" ht="15" customHeight="1">
      <c r="A742" s="23" t="str">
        <f>A735</f>
        <v>Rua Gov. Agamenon Magalhaes</v>
      </c>
      <c r="B742" s="41"/>
      <c r="C742" s="41"/>
      <c r="D742" s="41"/>
      <c r="E742" s="34"/>
      <c r="F742" s="12">
        <v>560</v>
      </c>
    </row>
    <row r="743" spans="1:7" s="2" customFormat="1" ht="15" customHeight="1">
      <c r="A743" s="50" t="s">
        <v>9</v>
      </c>
      <c r="B743" s="51"/>
      <c r="C743" s="51"/>
      <c r="D743" s="51"/>
      <c r="E743" s="52"/>
      <c r="F743" s="4">
        <f>F742</f>
        <v>560</v>
      </c>
      <c r="G743" s="8"/>
    </row>
    <row r="744" spans="1:7" s="2" customFormat="1" ht="15" customHeight="1">
      <c r="A744" s="50" t="s">
        <v>11</v>
      </c>
      <c r="B744" s="51"/>
      <c r="C744" s="51"/>
      <c r="D744" s="51"/>
      <c r="E744" s="52"/>
      <c r="F744" s="4">
        <f>SUM(F743:F743)/2</f>
        <v>280</v>
      </c>
      <c r="G744" s="8"/>
    </row>
    <row r="745" spans="1:7" s="2" customFormat="1" ht="15" customHeight="1">
      <c r="A745" s="50" t="s">
        <v>12</v>
      </c>
      <c r="B745" s="51"/>
      <c r="C745" s="51"/>
      <c r="D745" s="51"/>
      <c r="E745" s="52"/>
      <c r="F745" s="4">
        <f>SUM(F744:F744)</f>
        <v>280</v>
      </c>
      <c r="G745" s="8"/>
    </row>
    <row r="746" spans="1:7" ht="7.5" customHeight="1">
      <c r="A746" s="56"/>
      <c r="B746" s="56"/>
      <c r="C746" s="56"/>
      <c r="D746" s="56"/>
      <c r="E746" s="56"/>
      <c r="F746" s="56"/>
    </row>
    <row r="747" spans="1:7" s="8" customFormat="1" ht="17.100000000000001" customHeight="1">
      <c r="A747" s="69" t="s">
        <v>103</v>
      </c>
      <c r="B747" s="69"/>
      <c r="C747" s="69"/>
      <c r="D747" s="69"/>
      <c r="E747" s="69"/>
      <c r="F747" s="70"/>
    </row>
    <row r="748" spans="1:7" ht="7.5" customHeight="1"/>
    <row r="749" spans="1:7" s="2" customFormat="1" ht="20.100000000000001" customHeight="1">
      <c r="A749" s="53" t="s">
        <v>20</v>
      </c>
      <c r="B749" s="54"/>
      <c r="C749" s="54"/>
      <c r="D749" s="54"/>
      <c r="E749" s="54"/>
      <c r="F749" s="55"/>
    </row>
    <row r="750" spans="1:7" s="2" customFormat="1" ht="37.5" customHeight="1">
      <c r="A750" s="57" t="s">
        <v>13</v>
      </c>
      <c r="B750" s="58"/>
      <c r="C750" s="59"/>
      <c r="D750" s="6" t="s">
        <v>3</v>
      </c>
      <c r="E750" s="6" t="s">
        <v>4</v>
      </c>
      <c r="F750" s="6" t="s">
        <v>0</v>
      </c>
    </row>
    <row r="751" spans="1:7" s="2" customFormat="1" ht="15" customHeight="1">
      <c r="A751" s="66" t="s">
        <v>110</v>
      </c>
      <c r="B751" s="67"/>
      <c r="C751" s="68"/>
      <c r="D751" s="9">
        <v>48</v>
      </c>
      <c r="E751" s="9">
        <v>15</v>
      </c>
      <c r="F751" s="1">
        <f>D751*E751</f>
        <v>720</v>
      </c>
    </row>
    <row r="752" spans="1:7" s="2" customFormat="1" ht="15" customHeight="1">
      <c r="A752" s="66" t="s">
        <v>111</v>
      </c>
      <c r="B752" s="67"/>
      <c r="C752" s="68"/>
      <c r="D752" s="9">
        <v>183</v>
      </c>
      <c r="E752" s="9">
        <v>12.9</v>
      </c>
      <c r="F752" s="1">
        <f>D752*E752</f>
        <v>2360.7000000000003</v>
      </c>
    </row>
    <row r="753" spans="1:6" s="2" customFormat="1" ht="15" customHeight="1">
      <c r="A753" s="66" t="s">
        <v>112</v>
      </c>
      <c r="B753" s="67"/>
      <c r="C753" s="68"/>
      <c r="D753" s="9">
        <v>75.5</v>
      </c>
      <c r="E753" s="9">
        <v>10.7</v>
      </c>
      <c r="F753" s="1">
        <f>D753*E753</f>
        <v>807.84999999999991</v>
      </c>
    </row>
    <row r="754" spans="1:6" s="2" customFormat="1" ht="15" customHeight="1">
      <c r="A754" s="66" t="s">
        <v>113</v>
      </c>
      <c r="B754" s="67"/>
      <c r="C754" s="68"/>
      <c r="D754" s="9">
        <v>601.5</v>
      </c>
      <c r="E754" s="9">
        <v>14</v>
      </c>
      <c r="F754" s="1">
        <f>D754*E754</f>
        <v>8421</v>
      </c>
    </row>
    <row r="755" spans="1:6" s="2" customFormat="1" ht="15" customHeight="1">
      <c r="A755" s="63" t="s">
        <v>6</v>
      </c>
      <c r="B755" s="64"/>
      <c r="C755" s="64"/>
      <c r="D755" s="64"/>
      <c r="E755" s="65"/>
      <c r="F755" s="10">
        <f>SUM(F751:F754)</f>
        <v>12309.55</v>
      </c>
    </row>
    <row r="756" spans="1:6" ht="7.5" customHeight="1"/>
    <row r="757" spans="1:6" s="2" customFormat="1" ht="20.100000000000001" customHeight="1">
      <c r="A757" s="53" t="s">
        <v>22</v>
      </c>
      <c r="B757" s="54"/>
      <c r="C757" s="54"/>
      <c r="D757" s="54"/>
      <c r="E757" s="54"/>
      <c r="F757" s="55"/>
    </row>
    <row r="758" spans="1:6" s="2" customFormat="1" ht="39.950000000000003" customHeight="1">
      <c r="A758" s="17" t="s">
        <v>13</v>
      </c>
      <c r="B758" s="6" t="s">
        <v>3</v>
      </c>
      <c r="C758" s="6" t="s">
        <v>4</v>
      </c>
      <c r="D758" s="6" t="s">
        <v>0</v>
      </c>
      <c r="E758" s="6" t="s">
        <v>1</v>
      </c>
      <c r="F758" s="6" t="s">
        <v>2</v>
      </c>
    </row>
    <row r="759" spans="1:6" s="2" customFormat="1" ht="15" customHeight="1">
      <c r="A759" s="5" t="str">
        <f>A751</f>
        <v>Estaca 00+05,00 A 02+13,00</v>
      </c>
      <c r="B759" s="1">
        <f t="shared" ref="B759:C762" si="104">D751</f>
        <v>48</v>
      </c>
      <c r="C759" s="1">
        <f t="shared" si="104"/>
        <v>15</v>
      </c>
      <c r="D759" s="3">
        <f>C759*B759</f>
        <v>720</v>
      </c>
      <c r="E759" s="1">
        <v>0.3</v>
      </c>
      <c r="F759" s="1">
        <f>D759*E759</f>
        <v>216</v>
      </c>
    </row>
    <row r="760" spans="1:6" s="2" customFormat="1" ht="15" customHeight="1">
      <c r="A760" s="5" t="str">
        <f>A752</f>
        <v>Estaca 02+13,00 A 11+16,00</v>
      </c>
      <c r="B760" s="1">
        <f t="shared" si="104"/>
        <v>183</v>
      </c>
      <c r="C760" s="1">
        <f t="shared" si="104"/>
        <v>12.9</v>
      </c>
      <c r="D760" s="3">
        <f>C760*B760</f>
        <v>2360.7000000000003</v>
      </c>
      <c r="E760" s="1">
        <v>0.3</v>
      </c>
      <c r="F760" s="1">
        <f>D760*E760</f>
        <v>708.21</v>
      </c>
    </row>
    <row r="761" spans="1:6" s="2" customFormat="1" ht="15" customHeight="1">
      <c r="A761" s="5" t="str">
        <f>A753</f>
        <v>Estaca 14+03,00 A 17+18,50</v>
      </c>
      <c r="B761" s="1">
        <f t="shared" si="104"/>
        <v>75.5</v>
      </c>
      <c r="C761" s="1">
        <f t="shared" si="104"/>
        <v>10.7</v>
      </c>
      <c r="D761" s="3">
        <f>C761*B761</f>
        <v>807.84999999999991</v>
      </c>
      <c r="E761" s="1">
        <v>0.3</v>
      </c>
      <c r="F761" s="1">
        <f>D761*E761</f>
        <v>242.35499999999996</v>
      </c>
    </row>
    <row r="762" spans="1:6" s="2" customFormat="1" ht="15" customHeight="1">
      <c r="A762" s="5" t="str">
        <f>A754</f>
        <v>Estaca 17+18,50 A 48+00,00</v>
      </c>
      <c r="B762" s="1">
        <f t="shared" si="104"/>
        <v>601.5</v>
      </c>
      <c r="C762" s="1">
        <f t="shared" si="104"/>
        <v>14</v>
      </c>
      <c r="D762" s="3">
        <f>C762*B762</f>
        <v>8421</v>
      </c>
      <c r="E762" s="1">
        <v>0.3</v>
      </c>
      <c r="F762" s="1">
        <f>D762*E762</f>
        <v>2526.2999999999997</v>
      </c>
    </row>
    <row r="763" spans="1:6" s="2" customFormat="1" ht="15" customHeight="1">
      <c r="A763" s="63" t="s">
        <v>6</v>
      </c>
      <c r="B763" s="64"/>
      <c r="C763" s="64"/>
      <c r="D763" s="64"/>
      <c r="E763" s="65"/>
      <c r="F763" s="10">
        <f>SUM(F759:F762)</f>
        <v>3692.8649999999998</v>
      </c>
    </row>
    <row r="764" spans="1:6" ht="7.5" customHeight="1"/>
    <row r="765" spans="1:6" s="2" customFormat="1" ht="20.100000000000001" customHeight="1">
      <c r="A765" s="53" t="s">
        <v>23</v>
      </c>
      <c r="B765" s="54"/>
      <c r="C765" s="54"/>
      <c r="D765" s="54"/>
      <c r="E765" s="54"/>
      <c r="F765" s="55"/>
    </row>
    <row r="766" spans="1:6" s="2" customFormat="1" ht="39.950000000000003" customHeight="1">
      <c r="A766" s="17" t="s">
        <v>13</v>
      </c>
      <c r="B766" s="6" t="s">
        <v>3</v>
      </c>
      <c r="C766" s="6" t="s">
        <v>4</v>
      </c>
      <c r="D766" s="6" t="s">
        <v>0</v>
      </c>
      <c r="E766" s="6" t="s">
        <v>1</v>
      </c>
      <c r="F766" s="6" t="s">
        <v>2</v>
      </c>
    </row>
    <row r="767" spans="1:6" s="2" customFormat="1" ht="15" customHeight="1">
      <c r="A767" s="5" t="str">
        <f>A751</f>
        <v>Estaca 00+05,00 A 02+13,00</v>
      </c>
      <c r="B767" s="1">
        <f t="shared" ref="B767:C770" si="105">D751</f>
        <v>48</v>
      </c>
      <c r="C767" s="1">
        <f t="shared" si="105"/>
        <v>15</v>
      </c>
      <c r="D767" s="3">
        <f>C767*B767</f>
        <v>720</v>
      </c>
      <c r="E767" s="1">
        <v>0.3</v>
      </c>
      <c r="F767" s="1">
        <f>D767*E767</f>
        <v>216</v>
      </c>
    </row>
    <row r="768" spans="1:6" s="2" customFormat="1" ht="15" customHeight="1">
      <c r="A768" s="5" t="str">
        <f>A752</f>
        <v>Estaca 02+13,00 A 11+16,00</v>
      </c>
      <c r="B768" s="1">
        <f t="shared" si="105"/>
        <v>183</v>
      </c>
      <c r="C768" s="1">
        <f t="shared" si="105"/>
        <v>12.9</v>
      </c>
      <c r="D768" s="3">
        <f>C768*B768</f>
        <v>2360.7000000000003</v>
      </c>
      <c r="E768" s="1">
        <v>0.3</v>
      </c>
      <c r="F768" s="1">
        <f>D768*E768</f>
        <v>708.21</v>
      </c>
    </row>
    <row r="769" spans="1:6" s="2" customFormat="1" ht="15" customHeight="1">
      <c r="A769" s="5" t="str">
        <f>A753</f>
        <v>Estaca 14+03,00 A 17+18,50</v>
      </c>
      <c r="B769" s="1">
        <f t="shared" si="105"/>
        <v>75.5</v>
      </c>
      <c r="C769" s="1">
        <f t="shared" si="105"/>
        <v>10.7</v>
      </c>
      <c r="D769" s="3">
        <f>C769*B769</f>
        <v>807.84999999999991</v>
      </c>
      <c r="E769" s="1">
        <v>0.3</v>
      </c>
      <c r="F769" s="1">
        <f>D769*E769</f>
        <v>242.35499999999996</v>
      </c>
    </row>
    <row r="770" spans="1:6" s="2" customFormat="1" ht="15" customHeight="1">
      <c r="A770" s="5" t="str">
        <f>A754</f>
        <v>Estaca 17+18,50 A 48+00,00</v>
      </c>
      <c r="B770" s="1">
        <f t="shared" si="105"/>
        <v>601.5</v>
      </c>
      <c r="C770" s="1">
        <f t="shared" si="105"/>
        <v>14</v>
      </c>
      <c r="D770" s="3">
        <f>C770*B770</f>
        <v>8421</v>
      </c>
      <c r="E770" s="1">
        <v>0.3</v>
      </c>
      <c r="F770" s="1">
        <f>D770*E770</f>
        <v>2526.2999999999997</v>
      </c>
    </row>
    <row r="771" spans="1:6" s="2" customFormat="1" ht="15" customHeight="1">
      <c r="A771" s="63" t="s">
        <v>6</v>
      </c>
      <c r="B771" s="64"/>
      <c r="C771" s="64"/>
      <c r="D771" s="64"/>
      <c r="E771" s="65"/>
      <c r="F771" s="10">
        <f>SUM(F767:F770)</f>
        <v>3692.8649999999998</v>
      </c>
    </row>
    <row r="772" spans="1:6" ht="7.5" customHeight="1"/>
    <row r="773" spans="1:6" s="2" customFormat="1" ht="20.100000000000001" customHeight="1">
      <c r="A773" s="53" t="s">
        <v>24</v>
      </c>
      <c r="B773" s="54"/>
      <c r="C773" s="54"/>
      <c r="D773" s="54"/>
      <c r="E773" s="54"/>
      <c r="F773" s="55"/>
    </row>
    <row r="774" spans="1:6" s="2" customFormat="1" ht="39.950000000000003" customHeight="1">
      <c r="A774" s="17" t="s">
        <v>13</v>
      </c>
      <c r="B774" s="6" t="s">
        <v>3</v>
      </c>
      <c r="C774" s="6" t="s">
        <v>4</v>
      </c>
      <c r="D774" s="6" t="s">
        <v>0</v>
      </c>
      <c r="E774" s="6" t="s">
        <v>1</v>
      </c>
      <c r="F774" s="6" t="s">
        <v>2</v>
      </c>
    </row>
    <row r="775" spans="1:6" s="2" customFormat="1" ht="15" customHeight="1">
      <c r="A775" s="5" t="str">
        <f>A751</f>
        <v>Estaca 00+05,00 A 02+13,00</v>
      </c>
      <c r="B775" s="1">
        <f t="shared" ref="B775:C778" si="106">D751</f>
        <v>48</v>
      </c>
      <c r="C775" s="1">
        <f t="shared" si="106"/>
        <v>15</v>
      </c>
      <c r="D775" s="3">
        <f>C775*B775</f>
        <v>720</v>
      </c>
      <c r="E775" s="1">
        <v>0.15</v>
      </c>
      <c r="F775" s="1">
        <f>D775*E775</f>
        <v>108</v>
      </c>
    </row>
    <row r="776" spans="1:6" s="2" customFormat="1" ht="15" customHeight="1">
      <c r="A776" s="5" t="str">
        <f>A752</f>
        <v>Estaca 02+13,00 A 11+16,00</v>
      </c>
      <c r="B776" s="1">
        <f t="shared" si="106"/>
        <v>183</v>
      </c>
      <c r="C776" s="1">
        <f t="shared" si="106"/>
        <v>12.9</v>
      </c>
      <c r="D776" s="3">
        <f>C776*B776</f>
        <v>2360.7000000000003</v>
      </c>
      <c r="E776" s="1">
        <v>0.15</v>
      </c>
      <c r="F776" s="1">
        <f>D776*E776</f>
        <v>354.10500000000002</v>
      </c>
    </row>
    <row r="777" spans="1:6" s="2" customFormat="1" ht="15" customHeight="1">
      <c r="A777" s="5" t="str">
        <f>A753</f>
        <v>Estaca 14+03,00 A 17+18,50</v>
      </c>
      <c r="B777" s="1">
        <f t="shared" si="106"/>
        <v>75.5</v>
      </c>
      <c r="C777" s="1">
        <f t="shared" si="106"/>
        <v>10.7</v>
      </c>
      <c r="D777" s="3">
        <f>C777*B777</f>
        <v>807.84999999999991</v>
      </c>
      <c r="E777" s="1">
        <v>0.15</v>
      </c>
      <c r="F777" s="1">
        <f>D777*E777</f>
        <v>121.17749999999998</v>
      </c>
    </row>
    <row r="778" spans="1:6" s="2" customFormat="1" ht="15" customHeight="1">
      <c r="A778" s="5" t="str">
        <f>A754</f>
        <v>Estaca 17+18,50 A 48+00,00</v>
      </c>
      <c r="B778" s="1">
        <f t="shared" si="106"/>
        <v>601.5</v>
      </c>
      <c r="C778" s="1">
        <f t="shared" si="106"/>
        <v>14</v>
      </c>
      <c r="D778" s="3">
        <f>C778*B778</f>
        <v>8421</v>
      </c>
      <c r="E778" s="1">
        <v>0.15</v>
      </c>
      <c r="F778" s="1">
        <f>D778*E778</f>
        <v>1263.1499999999999</v>
      </c>
    </row>
    <row r="779" spans="1:6" s="2" customFormat="1" ht="15" customHeight="1">
      <c r="A779" s="63" t="s">
        <v>6</v>
      </c>
      <c r="B779" s="64"/>
      <c r="C779" s="64"/>
      <c r="D779" s="64"/>
      <c r="E779" s="65"/>
      <c r="F779" s="10">
        <f>SUM(F775:F778)</f>
        <v>1846.4324999999999</v>
      </c>
    </row>
    <row r="780" spans="1:6" ht="7.5" customHeight="1"/>
    <row r="781" spans="1:6" s="2" customFormat="1" ht="20.100000000000001" customHeight="1">
      <c r="A781" s="53" t="s">
        <v>26</v>
      </c>
      <c r="B781" s="54"/>
      <c r="C781" s="54"/>
      <c r="D781" s="54"/>
      <c r="E781" s="54"/>
      <c r="F781" s="55"/>
    </row>
    <row r="782" spans="1:6" s="2" customFormat="1" ht="37.5" customHeight="1">
      <c r="A782" s="57" t="s">
        <v>13</v>
      </c>
      <c r="B782" s="58"/>
      <c r="C782" s="59"/>
      <c r="D782" s="6" t="s">
        <v>3</v>
      </c>
      <c r="E782" s="6" t="s">
        <v>4</v>
      </c>
      <c r="F782" s="6" t="s">
        <v>0</v>
      </c>
    </row>
    <row r="783" spans="1:6" s="2" customFormat="1" ht="15" customHeight="1">
      <c r="A783" s="66" t="str">
        <f>A759</f>
        <v>Estaca 00+05,00 A 02+13,00</v>
      </c>
      <c r="B783" s="67"/>
      <c r="C783" s="68"/>
      <c r="D783" s="1">
        <f t="shared" ref="D783:E786" si="107">D751</f>
        <v>48</v>
      </c>
      <c r="E783" s="1">
        <f t="shared" si="107"/>
        <v>15</v>
      </c>
      <c r="F783" s="1">
        <f>D783*E783</f>
        <v>720</v>
      </c>
    </row>
    <row r="784" spans="1:6" s="2" customFormat="1" ht="15" customHeight="1">
      <c r="A784" s="66" t="str">
        <f>A760</f>
        <v>Estaca 02+13,00 A 11+16,00</v>
      </c>
      <c r="B784" s="67"/>
      <c r="C784" s="68"/>
      <c r="D784" s="1">
        <f t="shared" si="107"/>
        <v>183</v>
      </c>
      <c r="E784" s="1">
        <f t="shared" si="107"/>
        <v>12.9</v>
      </c>
      <c r="F784" s="1">
        <f>D784*E784</f>
        <v>2360.7000000000003</v>
      </c>
    </row>
    <row r="785" spans="1:6" s="2" customFormat="1" ht="15" customHeight="1">
      <c r="A785" s="66" t="str">
        <f>A761</f>
        <v>Estaca 14+03,00 A 17+18,50</v>
      </c>
      <c r="B785" s="67"/>
      <c r="C785" s="68"/>
      <c r="D785" s="1">
        <f t="shared" si="107"/>
        <v>75.5</v>
      </c>
      <c r="E785" s="1">
        <f t="shared" si="107"/>
        <v>10.7</v>
      </c>
      <c r="F785" s="1">
        <f>D785*E785</f>
        <v>807.84999999999991</v>
      </c>
    </row>
    <row r="786" spans="1:6" s="2" customFormat="1" ht="15" customHeight="1">
      <c r="A786" s="66" t="str">
        <f>A762</f>
        <v>Estaca 17+18,50 A 48+00,00</v>
      </c>
      <c r="B786" s="67"/>
      <c r="C786" s="68"/>
      <c r="D786" s="1">
        <f t="shared" si="107"/>
        <v>601.5</v>
      </c>
      <c r="E786" s="1">
        <f t="shared" si="107"/>
        <v>14</v>
      </c>
      <c r="F786" s="1">
        <f>D786*E786</f>
        <v>8421</v>
      </c>
    </row>
    <row r="787" spans="1:6" s="2" customFormat="1" ht="15" customHeight="1">
      <c r="A787" s="63" t="s">
        <v>6</v>
      </c>
      <c r="B787" s="64"/>
      <c r="C787" s="64"/>
      <c r="D787" s="64"/>
      <c r="E787" s="65"/>
      <c r="F787" s="10">
        <f>SUM(F783:F786)</f>
        <v>12309.55</v>
      </c>
    </row>
    <row r="788" spans="1:6" ht="7.5" customHeight="1"/>
    <row r="789" spans="1:6" s="2" customFormat="1" ht="20.100000000000001" customHeight="1">
      <c r="A789" s="53" t="s">
        <v>25</v>
      </c>
      <c r="B789" s="54"/>
      <c r="C789" s="54"/>
      <c r="D789" s="54"/>
      <c r="E789" s="54"/>
      <c r="F789" s="55"/>
    </row>
    <row r="790" spans="1:6" s="2" customFormat="1" ht="39.950000000000003" customHeight="1">
      <c r="A790" s="17" t="s">
        <v>13</v>
      </c>
      <c r="B790" s="6" t="s">
        <v>3</v>
      </c>
      <c r="C790" s="6" t="s">
        <v>4</v>
      </c>
      <c r="D790" s="6" t="s">
        <v>0</v>
      </c>
      <c r="E790" s="6" t="s">
        <v>1</v>
      </c>
      <c r="F790" s="6" t="s">
        <v>2</v>
      </c>
    </row>
    <row r="791" spans="1:6" s="2" customFormat="1" ht="15" customHeight="1">
      <c r="A791" s="5" t="str">
        <f>A751</f>
        <v>Estaca 00+05,00 A 02+13,00</v>
      </c>
      <c r="B791" s="1">
        <f t="shared" ref="B791:C791" si="108">D751</f>
        <v>48</v>
      </c>
      <c r="C791" s="1">
        <f t="shared" si="108"/>
        <v>15</v>
      </c>
      <c r="D791" s="3">
        <f>C791*B791</f>
        <v>720</v>
      </c>
      <c r="E791" s="1">
        <v>0.15</v>
      </c>
      <c r="F791" s="1">
        <f>D791*E791</f>
        <v>108</v>
      </c>
    </row>
    <row r="792" spans="1:6" s="2" customFormat="1" ht="15" customHeight="1">
      <c r="A792" s="5" t="str">
        <f>A754</f>
        <v>Estaca 17+18,50 A 48+00,00</v>
      </c>
      <c r="B792" s="1">
        <f>D754</f>
        <v>601.5</v>
      </c>
      <c r="C792" s="1">
        <f>E754</f>
        <v>14</v>
      </c>
      <c r="D792" s="3">
        <f>C792*B792</f>
        <v>8421</v>
      </c>
      <c r="E792" s="1">
        <v>0.15</v>
      </c>
      <c r="F792" s="1">
        <f>D792*E792</f>
        <v>1263.1499999999999</v>
      </c>
    </row>
    <row r="793" spans="1:6" s="2" customFormat="1" ht="15" customHeight="1">
      <c r="A793" s="63" t="s">
        <v>6</v>
      </c>
      <c r="B793" s="64"/>
      <c r="C793" s="64"/>
      <c r="D793" s="64"/>
      <c r="E793" s="65"/>
      <c r="F793" s="10">
        <f>SUM(F791:F792)</f>
        <v>1371.1499999999999</v>
      </c>
    </row>
    <row r="794" spans="1:6" ht="7.5" customHeight="1"/>
    <row r="795" spans="1:6" s="2" customFormat="1" ht="20.100000000000001" customHeight="1">
      <c r="A795" s="53" t="s">
        <v>133</v>
      </c>
      <c r="B795" s="54"/>
      <c r="C795" s="54"/>
      <c r="D795" s="54"/>
      <c r="E795" s="54"/>
      <c r="F795" s="55"/>
    </row>
    <row r="796" spans="1:6" s="2" customFormat="1" ht="39.950000000000003" customHeight="1">
      <c r="A796" s="49" t="s">
        <v>13</v>
      </c>
      <c r="B796" s="6" t="s">
        <v>3</v>
      </c>
      <c r="C796" s="6" t="s">
        <v>4</v>
      </c>
      <c r="D796" s="6" t="s">
        <v>0</v>
      </c>
      <c r="E796" s="6" t="s">
        <v>1</v>
      </c>
      <c r="F796" s="6" t="s">
        <v>2</v>
      </c>
    </row>
    <row r="797" spans="1:6" s="2" customFormat="1" ht="15" customHeight="1">
      <c r="A797" s="5" t="str">
        <f>A760</f>
        <v>Estaca 02+13,00 A 11+16,00</v>
      </c>
      <c r="B797" s="1">
        <f>D784</f>
        <v>183</v>
      </c>
      <c r="C797" s="1">
        <f>E784</f>
        <v>12.9</v>
      </c>
      <c r="D797" s="3">
        <f>C797*B797</f>
        <v>2360.7000000000003</v>
      </c>
      <c r="E797" s="1">
        <v>0.15</v>
      </c>
      <c r="F797" s="1">
        <f>D797*E797</f>
        <v>354.10500000000002</v>
      </c>
    </row>
    <row r="798" spans="1:6" s="2" customFormat="1" ht="15" customHeight="1">
      <c r="A798" s="5" t="str">
        <f>A761</f>
        <v>Estaca 14+03,00 A 17+18,50</v>
      </c>
      <c r="B798" s="1">
        <f>D785</f>
        <v>75.5</v>
      </c>
      <c r="C798" s="1">
        <f>E785</f>
        <v>10.7</v>
      </c>
      <c r="D798" s="3">
        <f>C798*B798</f>
        <v>807.84999999999991</v>
      </c>
      <c r="E798" s="1">
        <v>0.15</v>
      </c>
      <c r="F798" s="1">
        <f>D798*E798</f>
        <v>121.17749999999998</v>
      </c>
    </row>
    <row r="799" spans="1:6" s="2" customFormat="1" ht="15" customHeight="1">
      <c r="A799" s="63" t="s">
        <v>6</v>
      </c>
      <c r="B799" s="64"/>
      <c r="C799" s="64"/>
      <c r="D799" s="64"/>
      <c r="E799" s="65"/>
      <c r="F799" s="10">
        <f>SUM(F797:F798)</f>
        <v>475.28250000000003</v>
      </c>
    </row>
    <row r="800" spans="1:6" ht="7.5" customHeight="1"/>
    <row r="801" spans="1:6" s="2" customFormat="1" ht="20.100000000000001" customHeight="1">
      <c r="A801" s="53" t="s">
        <v>27</v>
      </c>
      <c r="B801" s="54"/>
      <c r="C801" s="54"/>
      <c r="D801" s="54"/>
      <c r="E801" s="54"/>
      <c r="F801" s="55"/>
    </row>
    <row r="802" spans="1:6" s="2" customFormat="1" ht="24.95" customHeight="1">
      <c r="A802" s="57" t="s">
        <v>13</v>
      </c>
      <c r="B802" s="59"/>
      <c r="C802" s="6" t="s">
        <v>3</v>
      </c>
      <c r="D802" s="6" t="s">
        <v>4</v>
      </c>
      <c r="E802" s="6" t="s">
        <v>7</v>
      </c>
      <c r="F802" s="6" t="s">
        <v>0</v>
      </c>
    </row>
    <row r="803" spans="1:6" s="2" customFormat="1" ht="15" customHeight="1">
      <c r="A803" s="60" t="str">
        <f>A751</f>
        <v>Estaca 00+05,00 A 02+13,00</v>
      </c>
      <c r="B803" s="62"/>
      <c r="C803" s="1">
        <f t="shared" ref="C803:D803" si="109">D751</f>
        <v>48</v>
      </c>
      <c r="D803" s="1">
        <f t="shared" si="109"/>
        <v>15</v>
      </c>
      <c r="E803" s="14">
        <v>1</v>
      </c>
      <c r="F803" s="3">
        <f>D803*E803*C803</f>
        <v>720</v>
      </c>
    </row>
    <row r="804" spans="1:6" s="2" customFormat="1" ht="15" customHeight="1">
      <c r="A804" s="60" t="str">
        <f>A754</f>
        <v>Estaca 17+18,50 A 48+00,00</v>
      </c>
      <c r="B804" s="62"/>
      <c r="C804" s="1">
        <f>D754</f>
        <v>601.5</v>
      </c>
      <c r="D804" s="1">
        <f>E754</f>
        <v>14</v>
      </c>
      <c r="E804" s="14">
        <v>1</v>
      </c>
      <c r="F804" s="3">
        <f>D804*E804*C804</f>
        <v>8421</v>
      </c>
    </row>
    <row r="805" spans="1:6" s="2" customFormat="1" ht="15" customHeight="1">
      <c r="A805" s="63" t="s">
        <v>6</v>
      </c>
      <c r="B805" s="64"/>
      <c r="C805" s="64"/>
      <c r="D805" s="64"/>
      <c r="E805" s="65"/>
      <c r="F805" s="10">
        <f>SUM(F803:F804)</f>
        <v>9141</v>
      </c>
    </row>
    <row r="806" spans="1:6" ht="7.5" customHeight="1"/>
    <row r="807" spans="1:6" s="2" customFormat="1" ht="20.100000000000001" customHeight="1">
      <c r="A807" s="53" t="s">
        <v>28</v>
      </c>
      <c r="B807" s="54"/>
      <c r="C807" s="54"/>
      <c r="D807" s="54"/>
      <c r="E807" s="54"/>
      <c r="F807" s="55"/>
    </row>
    <row r="808" spans="1:6" s="2" customFormat="1" ht="24.95" customHeight="1">
      <c r="A808" s="57" t="s">
        <v>13</v>
      </c>
      <c r="B808" s="59"/>
      <c r="C808" s="6" t="s">
        <v>3</v>
      </c>
      <c r="D808" s="6" t="s">
        <v>4</v>
      </c>
      <c r="E808" s="6" t="s">
        <v>7</v>
      </c>
      <c r="F808" s="6" t="s">
        <v>0</v>
      </c>
    </row>
    <row r="809" spans="1:6" s="2" customFormat="1" ht="15" customHeight="1">
      <c r="A809" s="60" t="str">
        <f>A803</f>
        <v>Estaca 00+05,00 A 02+13,00</v>
      </c>
      <c r="B809" s="62"/>
      <c r="C809" s="1">
        <f>D751</f>
        <v>48</v>
      </c>
      <c r="D809" s="1">
        <v>13.7</v>
      </c>
      <c r="E809" s="14">
        <v>4</v>
      </c>
      <c r="F809" s="3">
        <f>D809*E809*C809</f>
        <v>2630.3999999999996</v>
      </c>
    </row>
    <row r="810" spans="1:6" s="2" customFormat="1" ht="15" customHeight="1">
      <c r="A810" s="60" t="str">
        <f>A797</f>
        <v>Estaca 02+13,00 A 11+16,00</v>
      </c>
      <c r="B810" s="62"/>
      <c r="C810" s="1">
        <f>D752</f>
        <v>183</v>
      </c>
      <c r="D810" s="1">
        <v>11.4</v>
      </c>
      <c r="E810" s="14">
        <v>1</v>
      </c>
      <c r="F810" s="3">
        <f>D810*E810*C810</f>
        <v>2086.2000000000003</v>
      </c>
    </row>
    <row r="811" spans="1:6" s="2" customFormat="1" ht="15" customHeight="1">
      <c r="A811" s="60" t="str">
        <f>A798</f>
        <v>Estaca 14+03,00 A 17+18,50</v>
      </c>
      <c r="B811" s="62"/>
      <c r="C811" s="1">
        <f>D753</f>
        <v>75.5</v>
      </c>
      <c r="D811" s="1">
        <v>8.6</v>
      </c>
      <c r="E811" s="14">
        <v>1</v>
      </c>
      <c r="F811" s="3">
        <f>D811*E811*C811</f>
        <v>649.29999999999995</v>
      </c>
    </row>
    <row r="812" spans="1:6" s="2" customFormat="1" ht="15" customHeight="1">
      <c r="A812" s="60" t="str">
        <f>A804</f>
        <v>Estaca 17+18,50 A 48+00,00</v>
      </c>
      <c r="B812" s="62"/>
      <c r="C812" s="1">
        <f>D754</f>
        <v>601.5</v>
      </c>
      <c r="D812" s="1">
        <v>13</v>
      </c>
      <c r="E812" s="14">
        <v>4</v>
      </c>
      <c r="F812" s="3">
        <f>D812*E812*C812</f>
        <v>31278</v>
      </c>
    </row>
    <row r="813" spans="1:6" s="2" customFormat="1" ht="15" customHeight="1">
      <c r="A813" s="63" t="s">
        <v>6</v>
      </c>
      <c r="B813" s="64"/>
      <c r="C813" s="64"/>
      <c r="D813" s="64"/>
      <c r="E813" s="65"/>
      <c r="F813" s="10">
        <f>SUM(F809:F812)</f>
        <v>36643.9</v>
      </c>
    </row>
    <row r="814" spans="1:6" s="2" customFormat="1" ht="7.5" customHeight="1">
      <c r="A814" s="56"/>
      <c r="B814" s="56"/>
      <c r="C814" s="56"/>
      <c r="D814" s="56"/>
      <c r="E814" s="56"/>
      <c r="F814" s="56"/>
    </row>
    <row r="815" spans="1:6" s="2" customFormat="1" ht="20.100000000000001" customHeight="1">
      <c r="A815" s="53" t="s">
        <v>132</v>
      </c>
      <c r="B815" s="54"/>
      <c r="C815" s="54"/>
      <c r="D815" s="54"/>
      <c r="E815" s="54"/>
      <c r="F815" s="55"/>
    </row>
    <row r="816" spans="1:6" s="2" customFormat="1" ht="39.950000000000003" customHeight="1">
      <c r="A816" s="57" t="s">
        <v>13</v>
      </c>
      <c r="B816" s="58"/>
      <c r="C816" s="59"/>
      <c r="D816" s="6" t="s">
        <v>3</v>
      </c>
      <c r="E816" s="6" t="s">
        <v>4</v>
      </c>
      <c r="F816" s="6" t="s">
        <v>0</v>
      </c>
    </row>
    <row r="817" spans="1:8" s="2" customFormat="1" ht="15" customHeight="1">
      <c r="A817" s="60" t="str">
        <f>A809</f>
        <v>Estaca 00+05,00 A 02+13,00</v>
      </c>
      <c r="B817" s="61"/>
      <c r="C817" s="62"/>
      <c r="D817" s="1">
        <f>C809</f>
        <v>48</v>
      </c>
      <c r="E817" s="1">
        <f>D809</f>
        <v>13.7</v>
      </c>
      <c r="F817" s="1">
        <f>E817*D817</f>
        <v>657.59999999999991</v>
      </c>
    </row>
    <row r="818" spans="1:8" s="2" customFormat="1" ht="15" customHeight="1">
      <c r="A818" s="60" t="str">
        <f>A810</f>
        <v>Estaca 02+13,00 A 11+16,00</v>
      </c>
      <c r="B818" s="61"/>
      <c r="C818" s="62"/>
      <c r="D818" s="1">
        <f>C812</f>
        <v>601.5</v>
      </c>
      <c r="E818" s="1">
        <f>D812</f>
        <v>13</v>
      </c>
      <c r="F818" s="1">
        <f t="shared" ref="F818" si="110">E818*D818</f>
        <v>7819.5</v>
      </c>
    </row>
    <row r="819" spans="1:8" s="2" customFormat="1" ht="15" customHeight="1">
      <c r="A819" s="71" t="s">
        <v>6</v>
      </c>
      <c r="B819" s="72"/>
      <c r="C819" s="72"/>
      <c r="D819" s="72"/>
      <c r="E819" s="73"/>
      <c r="F819" s="4">
        <f>SUM(F817:F818)</f>
        <v>8477.1</v>
      </c>
      <c r="G819" s="7"/>
      <c r="H819" s="79"/>
    </row>
    <row r="820" spans="1:8" s="2" customFormat="1" ht="7.5" customHeight="1">
      <c r="A820" s="56"/>
      <c r="B820" s="56"/>
      <c r="C820" s="56"/>
      <c r="D820" s="56"/>
      <c r="E820" s="56"/>
      <c r="F820" s="56"/>
    </row>
    <row r="821" spans="1:8" s="2" customFormat="1" ht="20.100000000000001" customHeight="1">
      <c r="A821" s="53" t="s">
        <v>15</v>
      </c>
      <c r="B821" s="54"/>
      <c r="C821" s="54"/>
      <c r="D821" s="54"/>
      <c r="E821" s="54"/>
      <c r="F821" s="55"/>
    </row>
    <row r="822" spans="1:8" s="2" customFormat="1" ht="39.950000000000003" customHeight="1">
      <c r="A822" s="17" t="s">
        <v>13</v>
      </c>
      <c r="B822" s="6" t="s">
        <v>3</v>
      </c>
      <c r="C822" s="6" t="s">
        <v>4</v>
      </c>
      <c r="D822" s="6" t="s">
        <v>0</v>
      </c>
      <c r="E822" s="6" t="s">
        <v>1</v>
      </c>
      <c r="F822" s="6" t="s">
        <v>2</v>
      </c>
    </row>
    <row r="823" spans="1:8" s="2" customFormat="1" ht="15" customHeight="1">
      <c r="A823" s="5" t="str">
        <f>A809</f>
        <v>Estaca 00+05,00 A 02+13,00</v>
      </c>
      <c r="B823" s="1">
        <f t="shared" ref="B823:C826" si="111">C809</f>
        <v>48</v>
      </c>
      <c r="C823" s="1">
        <f t="shared" si="111"/>
        <v>13.7</v>
      </c>
      <c r="D823" s="1">
        <f>C823*B823</f>
        <v>657.59999999999991</v>
      </c>
      <c r="E823" s="1">
        <v>0.05</v>
      </c>
      <c r="F823" s="1">
        <f>E823*D823</f>
        <v>32.879999999999995</v>
      </c>
    </row>
    <row r="824" spans="1:8" s="2" customFormat="1" ht="15" customHeight="1">
      <c r="A824" s="5" t="str">
        <f>A810</f>
        <v>Estaca 02+13,00 A 11+16,00</v>
      </c>
      <c r="B824" s="1">
        <f t="shared" si="111"/>
        <v>183</v>
      </c>
      <c r="C824" s="1">
        <f t="shared" si="111"/>
        <v>11.4</v>
      </c>
      <c r="D824" s="1">
        <f>C824*B824</f>
        <v>2086.2000000000003</v>
      </c>
      <c r="E824" s="1">
        <v>0.05</v>
      </c>
      <c r="F824" s="1">
        <f>E824*D824</f>
        <v>104.31000000000002</v>
      </c>
    </row>
    <row r="825" spans="1:8" s="2" customFormat="1" ht="15" customHeight="1">
      <c r="A825" s="5" t="str">
        <f>A811</f>
        <v>Estaca 14+03,00 A 17+18,50</v>
      </c>
      <c r="B825" s="1">
        <f t="shared" si="111"/>
        <v>75.5</v>
      </c>
      <c r="C825" s="1">
        <f t="shared" si="111"/>
        <v>8.6</v>
      </c>
      <c r="D825" s="1">
        <f>C825*B825</f>
        <v>649.29999999999995</v>
      </c>
      <c r="E825" s="1">
        <v>0.05</v>
      </c>
      <c r="F825" s="1">
        <f>E825*D825</f>
        <v>32.464999999999996</v>
      </c>
    </row>
    <row r="826" spans="1:8" s="2" customFormat="1" ht="15" customHeight="1">
      <c r="A826" s="5" t="str">
        <f>A812</f>
        <v>Estaca 17+18,50 A 48+00,00</v>
      </c>
      <c r="B826" s="1">
        <f t="shared" si="111"/>
        <v>601.5</v>
      </c>
      <c r="C826" s="1">
        <f t="shared" si="111"/>
        <v>13</v>
      </c>
      <c r="D826" s="1">
        <f>C826*B826</f>
        <v>7819.5</v>
      </c>
      <c r="E826" s="1">
        <v>0.05</v>
      </c>
      <c r="F826" s="1">
        <f>E826*D826</f>
        <v>390.97500000000002</v>
      </c>
    </row>
    <row r="827" spans="1:8" s="2" customFormat="1" ht="15" customHeight="1">
      <c r="A827" s="71" t="s">
        <v>6</v>
      </c>
      <c r="B827" s="72"/>
      <c r="C827" s="72"/>
      <c r="D827" s="4">
        <f>SUM(D823:D826)</f>
        <v>11212.6</v>
      </c>
      <c r="E827" s="25"/>
      <c r="F827" s="4">
        <f>SUM(F823:F826)</f>
        <v>560.63</v>
      </c>
      <c r="G827" s="7"/>
    </row>
    <row r="828" spans="1:8" s="2" customFormat="1" ht="7.5" customHeight="1">
      <c r="A828" s="56"/>
      <c r="B828" s="56"/>
      <c r="C828" s="56"/>
      <c r="D828" s="56"/>
      <c r="E828" s="56"/>
      <c r="F828" s="56"/>
    </row>
    <row r="829" spans="1:8" s="2" customFormat="1" ht="20.100000000000001" customHeight="1">
      <c r="A829" s="53" t="s">
        <v>5</v>
      </c>
      <c r="B829" s="54"/>
      <c r="C829" s="54"/>
      <c r="D829" s="54"/>
      <c r="E829" s="54"/>
      <c r="F829" s="55"/>
    </row>
    <row r="830" spans="1:8" s="2" customFormat="1" ht="39.950000000000003" customHeight="1">
      <c r="A830" s="17" t="s">
        <v>13</v>
      </c>
      <c r="B830" s="6" t="s">
        <v>3</v>
      </c>
      <c r="C830" s="6" t="s">
        <v>4</v>
      </c>
      <c r="D830" s="6" t="s">
        <v>0</v>
      </c>
      <c r="E830" s="6" t="s">
        <v>1</v>
      </c>
      <c r="F830" s="6" t="s">
        <v>2</v>
      </c>
    </row>
    <row r="831" spans="1:8" s="2" customFormat="1" ht="15" customHeight="1">
      <c r="A831" s="5" t="str">
        <f t="shared" ref="A831:C834" si="112">A823</f>
        <v>Estaca 00+05,00 A 02+13,00</v>
      </c>
      <c r="B831" s="11">
        <f t="shared" si="112"/>
        <v>48</v>
      </c>
      <c r="C831" s="1">
        <f t="shared" si="112"/>
        <v>13.7</v>
      </c>
      <c r="D831" s="1">
        <f>C831*B831</f>
        <v>657.59999999999991</v>
      </c>
      <c r="E831" s="1">
        <v>0.08</v>
      </c>
      <c r="F831" s="1">
        <f>E831*D831</f>
        <v>52.607999999999997</v>
      </c>
    </row>
    <row r="832" spans="1:8" s="2" customFormat="1" ht="15" customHeight="1">
      <c r="A832" s="5" t="str">
        <f t="shared" si="112"/>
        <v>Estaca 02+13,00 A 11+16,00</v>
      </c>
      <c r="B832" s="11">
        <f t="shared" si="112"/>
        <v>183</v>
      </c>
      <c r="C832" s="1">
        <f t="shared" si="112"/>
        <v>11.4</v>
      </c>
      <c r="D832" s="1">
        <f>C832*B832</f>
        <v>2086.2000000000003</v>
      </c>
      <c r="E832" s="1">
        <v>0.05</v>
      </c>
      <c r="F832" s="1">
        <f>E832*D832</f>
        <v>104.31000000000002</v>
      </c>
    </row>
    <row r="833" spans="1:7" s="2" customFormat="1" ht="15" customHeight="1">
      <c r="A833" s="5" t="str">
        <f t="shared" si="112"/>
        <v>Estaca 14+03,00 A 17+18,50</v>
      </c>
      <c r="B833" s="11">
        <f t="shared" si="112"/>
        <v>75.5</v>
      </c>
      <c r="C833" s="1">
        <f t="shared" si="112"/>
        <v>8.6</v>
      </c>
      <c r="D833" s="1">
        <f>C833*B833</f>
        <v>649.29999999999995</v>
      </c>
      <c r="E833" s="1">
        <v>0.05</v>
      </c>
      <c r="F833" s="1">
        <f>E833*D833</f>
        <v>32.464999999999996</v>
      </c>
    </row>
    <row r="834" spans="1:7" s="2" customFormat="1" ht="15" customHeight="1">
      <c r="A834" s="5" t="str">
        <f t="shared" si="112"/>
        <v>Estaca 17+18,50 A 48+00,00</v>
      </c>
      <c r="B834" s="11">
        <f t="shared" si="112"/>
        <v>601.5</v>
      </c>
      <c r="C834" s="1">
        <f t="shared" si="112"/>
        <v>13</v>
      </c>
      <c r="D834" s="1">
        <f>C834*B834</f>
        <v>7819.5</v>
      </c>
      <c r="E834" s="1">
        <v>0.08</v>
      </c>
      <c r="F834" s="1">
        <f>E834*D834</f>
        <v>625.56000000000006</v>
      </c>
    </row>
    <row r="835" spans="1:7" s="2" customFormat="1" ht="15" customHeight="1">
      <c r="A835" s="71" t="s">
        <v>6</v>
      </c>
      <c r="B835" s="72"/>
      <c r="C835" s="72"/>
      <c r="D835" s="4">
        <f>SUM(D831:D834)</f>
        <v>11212.6</v>
      </c>
      <c r="E835" s="25"/>
      <c r="F835" s="4">
        <f>SUM(F831:F834)</f>
        <v>814.9430000000001</v>
      </c>
      <c r="G835" s="7"/>
    </row>
    <row r="836" spans="1:7" s="2" customFormat="1" ht="7.5" customHeight="1">
      <c r="A836" s="56"/>
      <c r="B836" s="56"/>
      <c r="C836" s="56"/>
      <c r="D836" s="56"/>
      <c r="E836" s="56"/>
      <c r="F836" s="56"/>
    </row>
    <row r="837" spans="1:7" s="2" customFormat="1" ht="20.100000000000001" customHeight="1">
      <c r="A837" s="53" t="s">
        <v>29</v>
      </c>
      <c r="B837" s="54"/>
      <c r="C837" s="54"/>
      <c r="D837" s="54"/>
      <c r="E837" s="54"/>
      <c r="F837" s="55"/>
    </row>
    <row r="838" spans="1:7" s="2" customFormat="1" ht="24.95" customHeight="1">
      <c r="A838" s="57" t="s">
        <v>13</v>
      </c>
      <c r="B838" s="58"/>
      <c r="C838" s="58"/>
      <c r="D838" s="58"/>
      <c r="E838" s="59"/>
      <c r="F838" s="6" t="s">
        <v>10</v>
      </c>
    </row>
    <row r="839" spans="1:7" s="2" customFormat="1" ht="15" customHeight="1">
      <c r="A839" s="60" t="s">
        <v>62</v>
      </c>
      <c r="B839" s="61"/>
      <c r="C839" s="61"/>
      <c r="D839" s="61"/>
      <c r="E839" s="62"/>
      <c r="F839" s="12">
        <v>1790</v>
      </c>
    </row>
    <row r="840" spans="1:7" s="2" customFormat="1" ht="15" customHeight="1">
      <c r="A840" s="50" t="s">
        <v>9</v>
      </c>
      <c r="B840" s="51"/>
      <c r="C840" s="51"/>
      <c r="D840" s="51"/>
      <c r="E840" s="52"/>
      <c r="F840" s="4">
        <f>F839</f>
        <v>1790</v>
      </c>
      <c r="G840" s="8"/>
    </row>
    <row r="841" spans="1:7" s="2" customFormat="1" ht="15" customHeight="1">
      <c r="A841" s="50" t="s">
        <v>11</v>
      </c>
      <c r="B841" s="51"/>
      <c r="C841" s="51"/>
      <c r="D841" s="51"/>
      <c r="E841" s="52"/>
      <c r="F841" s="4">
        <f>SUM(F840:F840)/2</f>
        <v>895</v>
      </c>
      <c r="G841" s="8"/>
    </row>
    <row r="842" spans="1:7" s="2" customFormat="1" ht="15" customHeight="1">
      <c r="A842" s="50" t="s">
        <v>12</v>
      </c>
      <c r="B842" s="51"/>
      <c r="C842" s="51"/>
      <c r="D842" s="51"/>
      <c r="E842" s="52"/>
      <c r="F842" s="4">
        <f>SUM(F841:F841)</f>
        <v>895</v>
      </c>
      <c r="G842" s="8"/>
    </row>
    <row r="843" spans="1:7" s="2" customFormat="1" ht="7.5" customHeight="1">
      <c r="A843" s="56"/>
      <c r="B843" s="56"/>
      <c r="C843" s="56"/>
      <c r="D843" s="56"/>
      <c r="E843" s="56"/>
      <c r="F843" s="56"/>
    </row>
    <row r="844" spans="1:7" s="2" customFormat="1" ht="20.100000000000001" customHeight="1">
      <c r="A844" s="53" t="s">
        <v>34</v>
      </c>
      <c r="B844" s="54"/>
      <c r="C844" s="54"/>
      <c r="D844" s="54"/>
      <c r="E844" s="54"/>
      <c r="F844" s="55"/>
    </row>
    <row r="845" spans="1:7" s="2" customFormat="1" ht="24.95" customHeight="1">
      <c r="A845" s="57" t="s">
        <v>13</v>
      </c>
      <c r="B845" s="58"/>
      <c r="C845" s="58"/>
      <c r="D845" s="58"/>
      <c r="E845" s="59"/>
      <c r="F845" s="6" t="s">
        <v>10</v>
      </c>
    </row>
    <row r="846" spans="1:7" s="2" customFormat="1" ht="15" customHeight="1">
      <c r="A846" s="60" t="str">
        <f>A839</f>
        <v>Rua Roberto Cichon</v>
      </c>
      <c r="B846" s="61"/>
      <c r="C846" s="61"/>
      <c r="D846" s="61"/>
      <c r="E846" s="62"/>
      <c r="F846" s="12">
        <v>400</v>
      </c>
    </row>
    <row r="847" spans="1:7" s="2" customFormat="1" ht="15" customHeight="1">
      <c r="A847" s="50" t="s">
        <v>9</v>
      </c>
      <c r="B847" s="51"/>
      <c r="C847" s="51"/>
      <c r="D847" s="51"/>
      <c r="E847" s="52"/>
      <c r="F847" s="4">
        <f>F846</f>
        <v>400</v>
      </c>
      <c r="G847" s="8"/>
    </row>
    <row r="848" spans="1:7" s="2" customFormat="1" ht="15" customHeight="1">
      <c r="A848" s="50" t="s">
        <v>11</v>
      </c>
      <c r="B848" s="51"/>
      <c r="C848" s="51"/>
      <c r="D848" s="51"/>
      <c r="E848" s="52"/>
      <c r="F848" s="4">
        <f>SUM(F847:F847)/2</f>
        <v>200</v>
      </c>
      <c r="G848" s="8"/>
    </row>
    <row r="849" spans="1:7" s="2" customFormat="1" ht="15" customHeight="1">
      <c r="A849" s="50" t="s">
        <v>12</v>
      </c>
      <c r="B849" s="51"/>
      <c r="C849" s="51"/>
      <c r="D849" s="51"/>
      <c r="E849" s="52"/>
      <c r="F849" s="4">
        <f>SUM(F848:F848)</f>
        <v>200</v>
      </c>
      <c r="G849" s="8"/>
    </row>
    <row r="850" spans="1:7" ht="7.5" customHeight="1">
      <c r="A850" s="56"/>
      <c r="B850" s="56"/>
      <c r="C850" s="56"/>
      <c r="D850" s="56"/>
      <c r="E850" s="56"/>
      <c r="F850" s="56"/>
    </row>
    <row r="851" spans="1:7" s="8" customFormat="1" ht="17.100000000000001" customHeight="1">
      <c r="A851" s="69" t="s">
        <v>104</v>
      </c>
      <c r="B851" s="69"/>
      <c r="C851" s="69"/>
      <c r="D851" s="69"/>
      <c r="E851" s="69"/>
      <c r="F851" s="70"/>
    </row>
    <row r="852" spans="1:7" ht="7.5" customHeight="1"/>
    <row r="853" spans="1:7" s="2" customFormat="1" ht="20.100000000000001" customHeight="1">
      <c r="A853" s="53" t="s">
        <v>20</v>
      </c>
      <c r="B853" s="54"/>
      <c r="C853" s="54"/>
      <c r="D853" s="54"/>
      <c r="E853" s="54"/>
      <c r="F853" s="55"/>
    </row>
    <row r="854" spans="1:7" s="2" customFormat="1" ht="37.5" customHeight="1">
      <c r="A854" s="57" t="s">
        <v>13</v>
      </c>
      <c r="B854" s="58"/>
      <c r="C854" s="59"/>
      <c r="D854" s="6" t="s">
        <v>3</v>
      </c>
      <c r="E854" s="6" t="s">
        <v>4</v>
      </c>
      <c r="F854" s="6" t="s">
        <v>0</v>
      </c>
    </row>
    <row r="855" spans="1:7" s="2" customFormat="1" ht="15" customHeight="1">
      <c r="A855" s="66" t="s">
        <v>108</v>
      </c>
      <c r="B855" s="67"/>
      <c r="C855" s="68"/>
      <c r="D855" s="9">
        <v>278.95</v>
      </c>
      <c r="E855" s="9">
        <v>11.9</v>
      </c>
      <c r="F855" s="1">
        <f>D855*E855</f>
        <v>3319.5050000000001</v>
      </c>
    </row>
    <row r="856" spans="1:7" s="2" customFormat="1" ht="15" customHeight="1">
      <c r="A856" s="63" t="s">
        <v>6</v>
      </c>
      <c r="B856" s="64"/>
      <c r="C856" s="64"/>
      <c r="D856" s="64"/>
      <c r="E856" s="65"/>
      <c r="F856" s="10">
        <f>SUM(F855:F855)</f>
        <v>3319.5050000000001</v>
      </c>
    </row>
    <row r="857" spans="1:7" ht="7.5" customHeight="1"/>
    <row r="858" spans="1:7" s="2" customFormat="1" ht="20.100000000000001" customHeight="1">
      <c r="A858" s="53" t="s">
        <v>22</v>
      </c>
      <c r="B858" s="54"/>
      <c r="C858" s="54"/>
      <c r="D858" s="54"/>
      <c r="E858" s="54"/>
      <c r="F858" s="55"/>
    </row>
    <row r="859" spans="1:7" s="2" customFormat="1" ht="39.950000000000003" customHeight="1">
      <c r="A859" s="24" t="s">
        <v>13</v>
      </c>
      <c r="B859" s="6" t="s">
        <v>3</v>
      </c>
      <c r="C859" s="6" t="s">
        <v>4</v>
      </c>
      <c r="D859" s="6" t="s">
        <v>0</v>
      </c>
      <c r="E859" s="6" t="s">
        <v>1</v>
      </c>
      <c r="F859" s="6" t="s">
        <v>2</v>
      </c>
    </row>
    <row r="860" spans="1:7" s="2" customFormat="1" ht="15" customHeight="1">
      <c r="A860" s="5" t="str">
        <f>A855</f>
        <v>Estaca 0+00,00 A 13+18,95</v>
      </c>
      <c r="B860" s="1">
        <f>D855</f>
        <v>278.95</v>
      </c>
      <c r="C860" s="1">
        <f>E855</f>
        <v>11.9</v>
      </c>
      <c r="D860" s="3">
        <f>C860*B860</f>
        <v>3319.5050000000001</v>
      </c>
      <c r="E860" s="1">
        <v>0.3</v>
      </c>
      <c r="F860" s="1">
        <f>D860*E860</f>
        <v>995.85149999999999</v>
      </c>
    </row>
    <row r="861" spans="1:7" s="2" customFormat="1" ht="15" customHeight="1">
      <c r="A861" s="63" t="s">
        <v>6</v>
      </c>
      <c r="B861" s="64"/>
      <c r="C861" s="64"/>
      <c r="D861" s="64"/>
      <c r="E861" s="65"/>
      <c r="F861" s="10">
        <f>SUM(F860:F860)</f>
        <v>995.85149999999999</v>
      </c>
    </row>
    <row r="862" spans="1:7" ht="7.5" customHeight="1"/>
    <row r="863" spans="1:7" s="2" customFormat="1" ht="20.100000000000001" customHeight="1">
      <c r="A863" s="53" t="s">
        <v>23</v>
      </c>
      <c r="B863" s="54"/>
      <c r="C863" s="54"/>
      <c r="D863" s="54"/>
      <c r="E863" s="54"/>
      <c r="F863" s="55"/>
    </row>
    <row r="864" spans="1:7" s="2" customFormat="1" ht="39.950000000000003" customHeight="1">
      <c r="A864" s="24" t="s">
        <v>13</v>
      </c>
      <c r="B864" s="6" t="s">
        <v>3</v>
      </c>
      <c r="C864" s="6" t="s">
        <v>4</v>
      </c>
      <c r="D864" s="6" t="s">
        <v>0</v>
      </c>
      <c r="E864" s="6" t="s">
        <v>1</v>
      </c>
      <c r="F864" s="6" t="s">
        <v>2</v>
      </c>
    </row>
    <row r="865" spans="1:6" s="2" customFormat="1" ht="15" customHeight="1">
      <c r="A865" s="5" t="str">
        <f>A855</f>
        <v>Estaca 0+00,00 A 13+18,95</v>
      </c>
      <c r="B865" s="1">
        <f>D855</f>
        <v>278.95</v>
      </c>
      <c r="C865" s="1">
        <f>E855</f>
        <v>11.9</v>
      </c>
      <c r="D865" s="3">
        <f>C865*B865</f>
        <v>3319.5050000000001</v>
      </c>
      <c r="E865" s="1">
        <v>0.3</v>
      </c>
      <c r="F865" s="1">
        <f>D865*E865</f>
        <v>995.85149999999999</v>
      </c>
    </row>
    <row r="866" spans="1:6" s="2" customFormat="1" ht="15" customHeight="1">
      <c r="A866" s="63" t="s">
        <v>6</v>
      </c>
      <c r="B866" s="64"/>
      <c r="C866" s="64"/>
      <c r="D866" s="64"/>
      <c r="E866" s="65"/>
      <c r="F866" s="10">
        <f>SUM(F865:F865)</f>
        <v>995.85149999999999</v>
      </c>
    </row>
    <row r="867" spans="1:6" ht="7.5" customHeight="1"/>
    <row r="868" spans="1:6" s="2" customFormat="1" ht="20.100000000000001" customHeight="1">
      <c r="A868" s="53" t="s">
        <v>24</v>
      </c>
      <c r="B868" s="54"/>
      <c r="C868" s="54"/>
      <c r="D868" s="54"/>
      <c r="E868" s="54"/>
      <c r="F868" s="55"/>
    </row>
    <row r="869" spans="1:6" s="2" customFormat="1" ht="39.950000000000003" customHeight="1">
      <c r="A869" s="24" t="s">
        <v>13</v>
      </c>
      <c r="B869" s="6" t="s">
        <v>3</v>
      </c>
      <c r="C869" s="6" t="s">
        <v>4</v>
      </c>
      <c r="D869" s="6" t="s">
        <v>0</v>
      </c>
      <c r="E869" s="6" t="s">
        <v>1</v>
      </c>
      <c r="F869" s="6" t="s">
        <v>2</v>
      </c>
    </row>
    <row r="870" spans="1:6" s="2" customFormat="1" ht="15" customHeight="1">
      <c r="A870" s="5" t="str">
        <f>A855</f>
        <v>Estaca 0+00,00 A 13+18,95</v>
      </c>
      <c r="B870" s="1">
        <f>D855</f>
        <v>278.95</v>
      </c>
      <c r="C870" s="1">
        <f>E855</f>
        <v>11.9</v>
      </c>
      <c r="D870" s="3">
        <f>C870*B870</f>
        <v>3319.5050000000001</v>
      </c>
      <c r="E870" s="1">
        <v>0.15</v>
      </c>
      <c r="F870" s="1">
        <f>D870*E870</f>
        <v>497.92574999999999</v>
      </c>
    </row>
    <row r="871" spans="1:6" s="2" customFormat="1" ht="15" customHeight="1">
      <c r="A871" s="63" t="s">
        <v>6</v>
      </c>
      <c r="B871" s="64"/>
      <c r="C871" s="64"/>
      <c r="D871" s="64"/>
      <c r="E871" s="65"/>
      <c r="F871" s="10">
        <f>SUM(F870:F870)</f>
        <v>497.92574999999999</v>
      </c>
    </row>
    <row r="872" spans="1:6" ht="7.5" customHeight="1"/>
    <row r="873" spans="1:6" s="2" customFormat="1" ht="20.100000000000001" customHeight="1">
      <c r="A873" s="53" t="s">
        <v>26</v>
      </c>
      <c r="B873" s="54"/>
      <c r="C873" s="54"/>
      <c r="D873" s="54"/>
      <c r="E873" s="54"/>
      <c r="F873" s="55"/>
    </row>
    <row r="874" spans="1:6" s="2" customFormat="1" ht="37.5" customHeight="1">
      <c r="A874" s="57" t="s">
        <v>13</v>
      </c>
      <c r="B874" s="58"/>
      <c r="C874" s="59"/>
      <c r="D874" s="6" t="s">
        <v>3</v>
      </c>
      <c r="E874" s="6" t="s">
        <v>4</v>
      </c>
      <c r="F874" s="6" t="s">
        <v>0</v>
      </c>
    </row>
    <row r="875" spans="1:6" s="2" customFormat="1" ht="15" customHeight="1">
      <c r="A875" s="66" t="str">
        <f>A860</f>
        <v>Estaca 0+00,00 A 13+18,95</v>
      </c>
      <c r="B875" s="67"/>
      <c r="C875" s="68"/>
      <c r="D875" s="1">
        <f>D855</f>
        <v>278.95</v>
      </c>
      <c r="E875" s="1">
        <f>E855</f>
        <v>11.9</v>
      </c>
      <c r="F875" s="1">
        <f>D875*E875</f>
        <v>3319.5050000000001</v>
      </c>
    </row>
    <row r="876" spans="1:6" s="2" customFormat="1" ht="15" customHeight="1">
      <c r="A876" s="63" t="s">
        <v>6</v>
      </c>
      <c r="B876" s="64"/>
      <c r="C876" s="64"/>
      <c r="D876" s="64"/>
      <c r="E876" s="65"/>
      <c r="F876" s="10">
        <f>SUM(F875:F875)</f>
        <v>3319.5050000000001</v>
      </c>
    </row>
    <row r="877" spans="1:6" ht="7.5" customHeight="1"/>
    <row r="878" spans="1:6" s="2" customFormat="1" ht="20.100000000000001" customHeight="1">
      <c r="A878" s="53" t="s">
        <v>133</v>
      </c>
      <c r="B878" s="54"/>
      <c r="C878" s="54"/>
      <c r="D878" s="54"/>
      <c r="E878" s="54"/>
      <c r="F878" s="55"/>
    </row>
    <row r="879" spans="1:6" s="2" customFormat="1" ht="39.950000000000003" customHeight="1">
      <c r="A879" s="24" t="s">
        <v>13</v>
      </c>
      <c r="B879" s="6" t="s">
        <v>3</v>
      </c>
      <c r="C879" s="6" t="s">
        <v>4</v>
      </c>
      <c r="D879" s="6" t="s">
        <v>0</v>
      </c>
      <c r="E879" s="6" t="s">
        <v>1</v>
      </c>
      <c r="F879" s="6" t="s">
        <v>2</v>
      </c>
    </row>
    <row r="880" spans="1:6" s="2" customFormat="1" ht="15" customHeight="1">
      <c r="A880" s="5" t="str">
        <f>A855</f>
        <v>Estaca 0+00,00 A 13+18,95</v>
      </c>
      <c r="B880" s="1">
        <f>D855</f>
        <v>278.95</v>
      </c>
      <c r="C880" s="1">
        <f>E855</f>
        <v>11.9</v>
      </c>
      <c r="D880" s="3">
        <f>C880*B880</f>
        <v>3319.5050000000001</v>
      </c>
      <c r="E880" s="1">
        <v>0.15</v>
      </c>
      <c r="F880" s="1">
        <f>D880*E880</f>
        <v>497.92574999999999</v>
      </c>
    </row>
    <row r="881" spans="1:7" s="2" customFormat="1" ht="15" customHeight="1">
      <c r="A881" s="63" t="s">
        <v>6</v>
      </c>
      <c r="B881" s="64"/>
      <c r="C881" s="64"/>
      <c r="D881" s="64"/>
      <c r="E881" s="65"/>
      <c r="F881" s="10">
        <f>SUM(F880:F880)</f>
        <v>497.92574999999999</v>
      </c>
    </row>
    <row r="882" spans="1:7" ht="7.5" customHeight="1"/>
    <row r="883" spans="1:7" s="2" customFormat="1" ht="20.100000000000001" customHeight="1">
      <c r="A883" s="53" t="s">
        <v>28</v>
      </c>
      <c r="B883" s="54"/>
      <c r="C883" s="54"/>
      <c r="D883" s="54"/>
      <c r="E883" s="54"/>
      <c r="F883" s="55"/>
    </row>
    <row r="884" spans="1:7" s="2" customFormat="1" ht="24.95" customHeight="1">
      <c r="A884" s="57" t="s">
        <v>13</v>
      </c>
      <c r="B884" s="59"/>
      <c r="C884" s="6" t="s">
        <v>3</v>
      </c>
      <c r="D884" s="6" t="s">
        <v>4</v>
      </c>
      <c r="E884" s="6" t="s">
        <v>7</v>
      </c>
      <c r="F884" s="6" t="s">
        <v>0</v>
      </c>
    </row>
    <row r="885" spans="1:7" s="2" customFormat="1" ht="15" customHeight="1">
      <c r="A885" s="60" t="str">
        <f>A880</f>
        <v>Estaca 0+00,00 A 13+18,95</v>
      </c>
      <c r="B885" s="62"/>
      <c r="C885" s="1">
        <f>D855</f>
        <v>278.95</v>
      </c>
      <c r="D885" s="1">
        <v>10.75</v>
      </c>
      <c r="E885" s="14">
        <v>1</v>
      </c>
      <c r="F885" s="3">
        <f>D885*E885*C885</f>
        <v>2998.7125000000001</v>
      </c>
    </row>
    <row r="886" spans="1:7" s="2" customFormat="1" ht="15" customHeight="1">
      <c r="A886" s="63" t="s">
        <v>6</v>
      </c>
      <c r="B886" s="64"/>
      <c r="C886" s="64"/>
      <c r="D886" s="64"/>
      <c r="E886" s="65"/>
      <c r="F886" s="10">
        <f>SUM(F885:F885)</f>
        <v>2998.7125000000001</v>
      </c>
    </row>
    <row r="887" spans="1:7" s="2" customFormat="1" ht="7.5" customHeight="1">
      <c r="A887" s="56"/>
      <c r="B887" s="56"/>
      <c r="C887" s="56"/>
      <c r="D887" s="56"/>
      <c r="E887" s="56"/>
      <c r="F887" s="56"/>
    </row>
    <row r="888" spans="1:7" s="2" customFormat="1" ht="20.100000000000001" customHeight="1">
      <c r="A888" s="53" t="s">
        <v>15</v>
      </c>
      <c r="B888" s="54"/>
      <c r="C888" s="54"/>
      <c r="D888" s="54"/>
      <c r="E888" s="54"/>
      <c r="F888" s="55"/>
    </row>
    <row r="889" spans="1:7" s="2" customFormat="1" ht="39.950000000000003" customHeight="1">
      <c r="A889" s="24" t="s">
        <v>13</v>
      </c>
      <c r="B889" s="6" t="s">
        <v>3</v>
      </c>
      <c r="C889" s="6" t="s">
        <v>4</v>
      </c>
      <c r="D889" s="6" t="s">
        <v>0</v>
      </c>
      <c r="E889" s="6" t="s">
        <v>1</v>
      </c>
      <c r="F889" s="6" t="s">
        <v>2</v>
      </c>
    </row>
    <row r="890" spans="1:7" s="2" customFormat="1" ht="15" customHeight="1">
      <c r="A890" s="5" t="str">
        <f>A885</f>
        <v>Estaca 0+00,00 A 13+18,95</v>
      </c>
      <c r="B890" s="1">
        <f>C885</f>
        <v>278.95</v>
      </c>
      <c r="C890" s="1">
        <f>D885</f>
        <v>10.75</v>
      </c>
      <c r="D890" s="1">
        <f>C890*B890</f>
        <v>2998.7125000000001</v>
      </c>
      <c r="E890" s="1">
        <v>0.05</v>
      </c>
      <c r="F890" s="1">
        <f>E890*D890</f>
        <v>149.93562500000002</v>
      </c>
    </row>
    <row r="891" spans="1:7" s="2" customFormat="1" ht="15" customHeight="1">
      <c r="A891" s="71" t="s">
        <v>6</v>
      </c>
      <c r="B891" s="72"/>
      <c r="C891" s="72"/>
      <c r="D891" s="4">
        <f>SUM(D890:D890)</f>
        <v>2998.7125000000001</v>
      </c>
      <c r="E891" s="25"/>
      <c r="F891" s="4">
        <f>SUM(F890:F890)</f>
        <v>149.93562500000002</v>
      </c>
      <c r="G891" s="7"/>
    </row>
    <row r="892" spans="1:7" s="2" customFormat="1" ht="7.5" customHeight="1">
      <c r="A892" s="56"/>
      <c r="B892" s="56"/>
      <c r="C892" s="56"/>
      <c r="D892" s="56"/>
      <c r="E892" s="56"/>
      <c r="F892" s="56"/>
    </row>
    <row r="893" spans="1:7" s="2" customFormat="1" ht="20.100000000000001" customHeight="1">
      <c r="A893" s="53" t="s">
        <v>5</v>
      </c>
      <c r="B893" s="54"/>
      <c r="C893" s="54"/>
      <c r="D893" s="54"/>
      <c r="E893" s="54"/>
      <c r="F893" s="55"/>
    </row>
    <row r="894" spans="1:7" s="2" customFormat="1" ht="39.950000000000003" customHeight="1">
      <c r="A894" s="24" t="s">
        <v>13</v>
      </c>
      <c r="B894" s="6" t="s">
        <v>3</v>
      </c>
      <c r="C894" s="6" t="s">
        <v>4</v>
      </c>
      <c r="D894" s="6" t="s">
        <v>0</v>
      </c>
      <c r="E894" s="6" t="s">
        <v>1</v>
      </c>
      <c r="F894" s="6" t="s">
        <v>2</v>
      </c>
    </row>
    <row r="895" spans="1:7" s="2" customFormat="1" ht="15" customHeight="1">
      <c r="A895" s="5" t="str">
        <f>A890</f>
        <v>Estaca 0+00,00 A 13+18,95</v>
      </c>
      <c r="B895" s="11">
        <f>B890</f>
        <v>278.95</v>
      </c>
      <c r="C895" s="1">
        <f>C890</f>
        <v>10.75</v>
      </c>
      <c r="D895" s="1">
        <f>C895*B895</f>
        <v>2998.7125000000001</v>
      </c>
      <c r="E895" s="1">
        <v>0.05</v>
      </c>
      <c r="F895" s="1">
        <f>E895*D895</f>
        <v>149.93562500000002</v>
      </c>
    </row>
    <row r="896" spans="1:7" s="2" customFormat="1" ht="15" customHeight="1">
      <c r="A896" s="71" t="s">
        <v>6</v>
      </c>
      <c r="B896" s="72"/>
      <c r="C896" s="72"/>
      <c r="D896" s="4">
        <f>SUM(D895:D895)</f>
        <v>2998.7125000000001</v>
      </c>
      <c r="E896" s="25"/>
      <c r="F896" s="4">
        <f>SUM(F895:F895)</f>
        <v>149.93562500000002</v>
      </c>
      <c r="G896" s="7"/>
    </row>
    <row r="897" spans="1:7" s="2" customFormat="1" ht="7.5" customHeight="1">
      <c r="A897" s="56"/>
      <c r="B897" s="56"/>
      <c r="C897" s="56"/>
      <c r="D897" s="56"/>
      <c r="E897" s="56"/>
      <c r="F897" s="56"/>
    </row>
    <row r="898" spans="1:7" s="2" customFormat="1" ht="20.100000000000001" customHeight="1">
      <c r="A898" s="53" t="s">
        <v>29</v>
      </c>
      <c r="B898" s="54"/>
      <c r="C898" s="54"/>
      <c r="D898" s="54"/>
      <c r="E898" s="54"/>
      <c r="F898" s="55"/>
    </row>
    <row r="899" spans="1:7" s="2" customFormat="1" ht="24.95" customHeight="1">
      <c r="A899" s="57" t="s">
        <v>13</v>
      </c>
      <c r="B899" s="58"/>
      <c r="C899" s="58"/>
      <c r="D899" s="58"/>
      <c r="E899" s="59"/>
      <c r="F899" s="6" t="s">
        <v>10</v>
      </c>
    </row>
    <row r="900" spans="1:7" s="2" customFormat="1" ht="15" customHeight="1">
      <c r="A900" s="60" t="s">
        <v>61</v>
      </c>
      <c r="B900" s="61"/>
      <c r="C900" s="61"/>
      <c r="D900" s="61"/>
      <c r="E900" s="62"/>
      <c r="F900" s="12">
        <v>630</v>
      </c>
    </row>
    <row r="901" spans="1:7" s="2" customFormat="1" ht="15" customHeight="1">
      <c r="A901" s="50" t="s">
        <v>9</v>
      </c>
      <c r="B901" s="51"/>
      <c r="C901" s="51"/>
      <c r="D901" s="51"/>
      <c r="E901" s="52"/>
      <c r="F901" s="4">
        <f>F900</f>
        <v>630</v>
      </c>
      <c r="G901" s="8"/>
    </row>
    <row r="902" spans="1:7" s="2" customFormat="1" ht="15" customHeight="1">
      <c r="A902" s="50" t="s">
        <v>11</v>
      </c>
      <c r="B902" s="51"/>
      <c r="C902" s="51"/>
      <c r="D902" s="51"/>
      <c r="E902" s="52"/>
      <c r="F902" s="4">
        <f>SUM(F901:F901)/2</f>
        <v>315</v>
      </c>
      <c r="G902" s="8"/>
    </row>
    <row r="903" spans="1:7" s="2" customFormat="1" ht="15" customHeight="1">
      <c r="A903" s="50" t="s">
        <v>12</v>
      </c>
      <c r="B903" s="51"/>
      <c r="C903" s="51"/>
      <c r="D903" s="51"/>
      <c r="E903" s="52"/>
      <c r="F903" s="4">
        <f>SUM(F902:F902)</f>
        <v>315</v>
      </c>
      <c r="G903" s="8"/>
    </row>
    <row r="904" spans="1:7" ht="7.5" customHeight="1">
      <c r="A904" s="56"/>
      <c r="B904" s="56"/>
      <c r="C904" s="56"/>
      <c r="D904" s="56"/>
      <c r="E904" s="56"/>
      <c r="F904" s="56"/>
    </row>
    <row r="905" spans="1:7" s="8" customFormat="1" ht="17.100000000000001" customHeight="1">
      <c r="A905" s="69" t="s">
        <v>105</v>
      </c>
      <c r="B905" s="69"/>
      <c r="C905" s="69"/>
      <c r="D905" s="69"/>
      <c r="E905" s="69"/>
      <c r="F905" s="70"/>
    </row>
    <row r="906" spans="1:7" ht="7.5" customHeight="1"/>
    <row r="907" spans="1:7" s="2" customFormat="1" ht="20.100000000000001" customHeight="1">
      <c r="A907" s="53" t="s">
        <v>20</v>
      </c>
      <c r="B907" s="54"/>
      <c r="C907" s="54"/>
      <c r="D907" s="54"/>
      <c r="E907" s="54"/>
      <c r="F907" s="55"/>
    </row>
    <row r="908" spans="1:7" s="2" customFormat="1" ht="37.5" customHeight="1">
      <c r="A908" s="57" t="s">
        <v>13</v>
      </c>
      <c r="B908" s="58"/>
      <c r="C908" s="59"/>
      <c r="D908" s="6" t="s">
        <v>3</v>
      </c>
      <c r="E908" s="6" t="s">
        <v>4</v>
      </c>
      <c r="F908" s="6" t="s">
        <v>0</v>
      </c>
    </row>
    <row r="909" spans="1:7" s="2" customFormat="1" ht="15" customHeight="1">
      <c r="A909" s="66" t="s">
        <v>109</v>
      </c>
      <c r="B909" s="67"/>
      <c r="C909" s="68"/>
      <c r="D909" s="9">
        <v>159.51</v>
      </c>
      <c r="E909" s="9">
        <v>13.45</v>
      </c>
      <c r="F909" s="1">
        <f>D909*E909</f>
        <v>2145.4094999999998</v>
      </c>
    </row>
    <row r="910" spans="1:7" s="2" customFormat="1" ht="15" customHeight="1">
      <c r="A910" s="63" t="s">
        <v>6</v>
      </c>
      <c r="B910" s="64"/>
      <c r="C910" s="64"/>
      <c r="D910" s="64"/>
      <c r="E910" s="65"/>
      <c r="F910" s="10">
        <f>SUM(F909:F909)</f>
        <v>2145.4094999999998</v>
      </c>
    </row>
    <row r="911" spans="1:7" ht="7.5" customHeight="1"/>
    <row r="912" spans="1:7" s="2" customFormat="1" ht="20.100000000000001" customHeight="1">
      <c r="A912" s="53" t="s">
        <v>22</v>
      </c>
      <c r="B912" s="54"/>
      <c r="C912" s="54"/>
      <c r="D912" s="54"/>
      <c r="E912" s="54"/>
      <c r="F912" s="55"/>
    </row>
    <row r="913" spans="1:6" s="2" customFormat="1" ht="39.950000000000003" customHeight="1">
      <c r="A913" s="24" t="s">
        <v>13</v>
      </c>
      <c r="B913" s="6" t="s">
        <v>3</v>
      </c>
      <c r="C913" s="6" t="s">
        <v>4</v>
      </c>
      <c r="D913" s="6" t="s">
        <v>0</v>
      </c>
      <c r="E913" s="6" t="s">
        <v>1</v>
      </c>
      <c r="F913" s="6" t="s">
        <v>2</v>
      </c>
    </row>
    <row r="914" spans="1:6" s="2" customFormat="1" ht="15" customHeight="1">
      <c r="A914" s="5" t="str">
        <f>A909</f>
        <v>Estaca 0+5,23 A 8+04,74</v>
      </c>
      <c r="B914" s="1">
        <v>8.5</v>
      </c>
      <c r="C914" s="1">
        <f>E909</f>
        <v>13.45</v>
      </c>
      <c r="D914" s="3">
        <f>C914*B914</f>
        <v>114.32499999999999</v>
      </c>
      <c r="E914" s="1">
        <v>0.3</v>
      </c>
      <c r="F914" s="1">
        <f>D914*E914</f>
        <v>34.297499999999992</v>
      </c>
    </row>
    <row r="915" spans="1:6" s="2" customFormat="1" ht="15" customHeight="1">
      <c r="A915" s="63" t="s">
        <v>6</v>
      </c>
      <c r="B915" s="64"/>
      <c r="C915" s="64"/>
      <c r="D915" s="64"/>
      <c r="E915" s="65"/>
      <c r="F915" s="10">
        <f>SUM(F914:F914)</f>
        <v>34.297499999999992</v>
      </c>
    </row>
    <row r="916" spans="1:6" ht="7.5" customHeight="1"/>
    <row r="917" spans="1:6" s="2" customFormat="1" ht="20.100000000000001" customHeight="1">
      <c r="A917" s="53" t="s">
        <v>23</v>
      </c>
      <c r="B917" s="54"/>
      <c r="C917" s="54"/>
      <c r="D917" s="54"/>
      <c r="E917" s="54"/>
      <c r="F917" s="55"/>
    </row>
    <row r="918" spans="1:6" s="2" customFormat="1" ht="39.950000000000003" customHeight="1">
      <c r="A918" s="24" t="s">
        <v>13</v>
      </c>
      <c r="B918" s="6" t="s">
        <v>3</v>
      </c>
      <c r="C918" s="6" t="s">
        <v>4</v>
      </c>
      <c r="D918" s="6" t="s">
        <v>0</v>
      </c>
      <c r="E918" s="6" t="s">
        <v>1</v>
      </c>
      <c r="F918" s="6" t="s">
        <v>2</v>
      </c>
    </row>
    <row r="919" spans="1:6" s="2" customFormat="1" ht="15" customHeight="1">
      <c r="A919" s="5" t="str">
        <f>A909</f>
        <v>Estaca 0+5,23 A 8+04,74</v>
      </c>
      <c r="B919" s="1">
        <f>D909</f>
        <v>159.51</v>
      </c>
      <c r="C919" s="1">
        <f>E909</f>
        <v>13.45</v>
      </c>
      <c r="D919" s="3">
        <f>C919*B919</f>
        <v>2145.4094999999998</v>
      </c>
      <c r="E919" s="1">
        <v>0.3</v>
      </c>
      <c r="F919" s="1">
        <f>D919*E919</f>
        <v>643.62284999999986</v>
      </c>
    </row>
    <row r="920" spans="1:6" s="2" customFormat="1" ht="15" customHeight="1">
      <c r="A920" s="63" t="s">
        <v>6</v>
      </c>
      <c r="B920" s="64"/>
      <c r="C920" s="64"/>
      <c r="D920" s="64"/>
      <c r="E920" s="65"/>
      <c r="F920" s="10">
        <f>SUM(F919:F919)</f>
        <v>643.62284999999986</v>
      </c>
    </row>
    <row r="921" spans="1:6" ht="7.5" customHeight="1"/>
    <row r="922" spans="1:6" s="2" customFormat="1" ht="20.100000000000001" customHeight="1">
      <c r="A922" s="53" t="s">
        <v>24</v>
      </c>
      <c r="B922" s="54"/>
      <c r="C922" s="54"/>
      <c r="D922" s="54"/>
      <c r="E922" s="54"/>
      <c r="F922" s="55"/>
    </row>
    <row r="923" spans="1:6" s="2" customFormat="1" ht="39.950000000000003" customHeight="1">
      <c r="A923" s="24" t="s">
        <v>13</v>
      </c>
      <c r="B923" s="6" t="s">
        <v>3</v>
      </c>
      <c r="C923" s="6" t="s">
        <v>4</v>
      </c>
      <c r="D923" s="6" t="s">
        <v>0</v>
      </c>
      <c r="E923" s="6" t="s">
        <v>1</v>
      </c>
      <c r="F923" s="6" t="s">
        <v>2</v>
      </c>
    </row>
    <row r="924" spans="1:6" s="2" customFormat="1" ht="15" customHeight="1">
      <c r="A924" s="5" t="str">
        <f>A909</f>
        <v>Estaca 0+5,23 A 8+04,74</v>
      </c>
      <c r="B924" s="1">
        <f>D909</f>
        <v>159.51</v>
      </c>
      <c r="C924" s="1">
        <f>E909</f>
        <v>13.45</v>
      </c>
      <c r="D924" s="3">
        <f>C924*B924</f>
        <v>2145.4094999999998</v>
      </c>
      <c r="E924" s="1">
        <v>0.3</v>
      </c>
      <c r="F924" s="1">
        <f>D924*E924</f>
        <v>643.62284999999986</v>
      </c>
    </row>
    <row r="925" spans="1:6" s="2" customFormat="1" ht="15" customHeight="1">
      <c r="A925" s="63" t="s">
        <v>6</v>
      </c>
      <c r="B925" s="64"/>
      <c r="C925" s="64"/>
      <c r="D925" s="64"/>
      <c r="E925" s="65"/>
      <c r="F925" s="10">
        <f>SUM(F924:F924)</f>
        <v>643.62284999999986</v>
      </c>
    </row>
    <row r="926" spans="1:6" ht="7.5" customHeight="1"/>
    <row r="927" spans="1:6" s="2" customFormat="1" ht="20.100000000000001" customHeight="1">
      <c r="A927" s="53" t="s">
        <v>26</v>
      </c>
      <c r="B927" s="54"/>
      <c r="C927" s="54"/>
      <c r="D927" s="54"/>
      <c r="E927" s="54"/>
      <c r="F927" s="55"/>
    </row>
    <row r="928" spans="1:6" s="2" customFormat="1" ht="37.5" customHeight="1">
      <c r="A928" s="57" t="s">
        <v>13</v>
      </c>
      <c r="B928" s="58"/>
      <c r="C928" s="59"/>
      <c r="D928" s="6" t="s">
        <v>3</v>
      </c>
      <c r="E928" s="6" t="s">
        <v>4</v>
      </c>
      <c r="F928" s="6" t="s">
        <v>0</v>
      </c>
    </row>
    <row r="929" spans="1:6" s="2" customFormat="1" ht="15" customHeight="1">
      <c r="A929" s="66" t="str">
        <f>A914</f>
        <v>Estaca 0+5,23 A 8+04,74</v>
      </c>
      <c r="B929" s="67"/>
      <c r="C929" s="68"/>
      <c r="D929" s="1">
        <f>D909</f>
        <v>159.51</v>
      </c>
      <c r="E929" s="1">
        <f>E909</f>
        <v>13.45</v>
      </c>
      <c r="F929" s="1">
        <f>D929*E929</f>
        <v>2145.4094999999998</v>
      </c>
    </row>
    <row r="930" spans="1:6" s="2" customFormat="1" ht="15" customHeight="1">
      <c r="A930" s="63" t="s">
        <v>6</v>
      </c>
      <c r="B930" s="64"/>
      <c r="C930" s="64"/>
      <c r="D930" s="64"/>
      <c r="E930" s="65"/>
      <c r="F930" s="10">
        <f>SUM(F929:F929)</f>
        <v>2145.4094999999998</v>
      </c>
    </row>
    <row r="931" spans="1:6" ht="7.5" customHeight="1"/>
    <row r="932" spans="1:6" s="2" customFormat="1" ht="20.100000000000001" customHeight="1">
      <c r="A932" s="53" t="s">
        <v>133</v>
      </c>
      <c r="B932" s="54"/>
      <c r="C932" s="54"/>
      <c r="D932" s="54"/>
      <c r="E932" s="54"/>
      <c r="F932" s="55"/>
    </row>
    <row r="933" spans="1:6" s="2" customFormat="1" ht="39.950000000000003" customHeight="1">
      <c r="A933" s="24" t="s">
        <v>13</v>
      </c>
      <c r="B933" s="6" t="s">
        <v>3</v>
      </c>
      <c r="C933" s="6" t="s">
        <v>4</v>
      </c>
      <c r="D933" s="6" t="s">
        <v>0</v>
      </c>
      <c r="E933" s="6" t="s">
        <v>1</v>
      </c>
      <c r="F933" s="6" t="s">
        <v>2</v>
      </c>
    </row>
    <row r="934" spans="1:6" s="2" customFormat="1" ht="15" customHeight="1">
      <c r="A934" s="5" t="str">
        <f>A909</f>
        <v>Estaca 0+5,23 A 8+04,74</v>
      </c>
      <c r="B934" s="1">
        <f>D909</f>
        <v>159.51</v>
      </c>
      <c r="C934" s="1">
        <f>E909</f>
        <v>13.45</v>
      </c>
      <c r="D934" s="3">
        <f>C934*B934</f>
        <v>2145.4094999999998</v>
      </c>
      <c r="E934" s="1">
        <v>0.15</v>
      </c>
      <c r="F934" s="1">
        <f>D934*E934</f>
        <v>321.81142499999993</v>
      </c>
    </row>
    <row r="935" spans="1:6" s="2" customFormat="1" ht="15" customHeight="1">
      <c r="A935" s="63" t="s">
        <v>6</v>
      </c>
      <c r="B935" s="64"/>
      <c r="C935" s="64"/>
      <c r="D935" s="64"/>
      <c r="E935" s="65"/>
      <c r="F935" s="10">
        <f>SUM(F934:F934)</f>
        <v>321.81142499999993</v>
      </c>
    </row>
    <row r="936" spans="1:6" ht="7.5" customHeight="1"/>
    <row r="937" spans="1:6" s="2" customFormat="1" ht="20.100000000000001" customHeight="1">
      <c r="A937" s="53" t="s">
        <v>28</v>
      </c>
      <c r="B937" s="54"/>
      <c r="C937" s="54"/>
      <c r="D937" s="54"/>
      <c r="E937" s="54"/>
      <c r="F937" s="55"/>
    </row>
    <row r="938" spans="1:6" s="2" customFormat="1" ht="24.95" customHeight="1">
      <c r="A938" s="57" t="s">
        <v>13</v>
      </c>
      <c r="B938" s="59"/>
      <c r="C938" s="6" t="s">
        <v>3</v>
      </c>
      <c r="D938" s="6" t="s">
        <v>4</v>
      </c>
      <c r="E938" s="6" t="s">
        <v>7</v>
      </c>
      <c r="F938" s="6" t="s">
        <v>0</v>
      </c>
    </row>
    <row r="939" spans="1:6" s="2" customFormat="1" ht="15" customHeight="1">
      <c r="A939" s="60" t="str">
        <f>A934</f>
        <v>Estaca 0+5,23 A 8+04,74</v>
      </c>
      <c r="B939" s="62"/>
      <c r="C939" s="1">
        <f>D909</f>
        <v>159.51</v>
      </c>
      <c r="D939" s="1">
        <v>12.35</v>
      </c>
      <c r="E939" s="14">
        <v>1</v>
      </c>
      <c r="F939" s="3">
        <f>D939*E939*C939</f>
        <v>1969.9484999999997</v>
      </c>
    </row>
    <row r="940" spans="1:6" s="2" customFormat="1" ht="15" customHeight="1">
      <c r="A940" s="63" t="s">
        <v>6</v>
      </c>
      <c r="B940" s="64"/>
      <c r="C940" s="64"/>
      <c r="D940" s="64"/>
      <c r="E940" s="65"/>
      <c r="F940" s="10">
        <f>SUM(F939:F939)</f>
        <v>1969.9484999999997</v>
      </c>
    </row>
    <row r="941" spans="1:6" s="2" customFormat="1" ht="7.5" customHeight="1">
      <c r="A941" s="56"/>
      <c r="B941" s="56"/>
      <c r="C941" s="56"/>
      <c r="D941" s="56"/>
      <c r="E941" s="56"/>
      <c r="F941" s="56"/>
    </row>
    <row r="942" spans="1:6" s="2" customFormat="1" ht="20.100000000000001" customHeight="1">
      <c r="A942" s="53" t="s">
        <v>15</v>
      </c>
      <c r="B942" s="54"/>
      <c r="C942" s="54"/>
      <c r="D942" s="54"/>
      <c r="E942" s="54"/>
      <c r="F942" s="55"/>
    </row>
    <row r="943" spans="1:6" s="2" customFormat="1" ht="39.950000000000003" customHeight="1">
      <c r="A943" s="24" t="s">
        <v>13</v>
      </c>
      <c r="B943" s="6" t="s">
        <v>3</v>
      </c>
      <c r="C943" s="6" t="s">
        <v>4</v>
      </c>
      <c r="D943" s="6" t="s">
        <v>0</v>
      </c>
      <c r="E943" s="6" t="s">
        <v>1</v>
      </c>
      <c r="F943" s="6" t="s">
        <v>2</v>
      </c>
    </row>
    <row r="944" spans="1:6" s="2" customFormat="1" ht="15" customHeight="1">
      <c r="A944" s="5" t="str">
        <f>A939</f>
        <v>Estaca 0+5,23 A 8+04,74</v>
      </c>
      <c r="B944" s="1">
        <f>C939</f>
        <v>159.51</v>
      </c>
      <c r="C944" s="1">
        <f>D939</f>
        <v>12.35</v>
      </c>
      <c r="D944" s="1">
        <f>C944*B944</f>
        <v>1969.9484999999997</v>
      </c>
      <c r="E944" s="1">
        <v>0.04</v>
      </c>
      <c r="F944" s="1">
        <f>E944*D944</f>
        <v>78.797939999999997</v>
      </c>
    </row>
    <row r="945" spans="1:7" s="2" customFormat="1" ht="15" customHeight="1">
      <c r="A945" s="71" t="s">
        <v>6</v>
      </c>
      <c r="B945" s="72"/>
      <c r="C945" s="72"/>
      <c r="D945" s="4">
        <f>SUM(D944:D944)</f>
        <v>1969.9484999999997</v>
      </c>
      <c r="E945" s="25"/>
      <c r="F945" s="4">
        <f>SUM(F944:F944)</f>
        <v>78.797939999999997</v>
      </c>
      <c r="G945" s="7"/>
    </row>
    <row r="946" spans="1:7" s="2" customFormat="1" ht="7.5" customHeight="1">
      <c r="A946" s="56"/>
      <c r="B946" s="56"/>
      <c r="C946" s="56"/>
      <c r="D946" s="56"/>
      <c r="E946" s="56"/>
      <c r="F946" s="56"/>
    </row>
    <row r="947" spans="1:7" s="2" customFormat="1" ht="20.100000000000001" customHeight="1">
      <c r="A947" s="53" t="s">
        <v>5</v>
      </c>
      <c r="B947" s="54"/>
      <c r="C947" s="54"/>
      <c r="D947" s="54"/>
      <c r="E947" s="54"/>
      <c r="F947" s="55"/>
    </row>
    <row r="948" spans="1:7" s="2" customFormat="1" ht="39.950000000000003" customHeight="1">
      <c r="A948" s="24" t="s">
        <v>13</v>
      </c>
      <c r="B948" s="6" t="s">
        <v>3</v>
      </c>
      <c r="C948" s="6" t="s">
        <v>4</v>
      </c>
      <c r="D948" s="6" t="s">
        <v>0</v>
      </c>
      <c r="E948" s="6" t="s">
        <v>1</v>
      </c>
      <c r="F948" s="6" t="s">
        <v>2</v>
      </c>
    </row>
    <row r="949" spans="1:7" s="2" customFormat="1" ht="15" customHeight="1">
      <c r="A949" s="5" t="str">
        <f>A944</f>
        <v>Estaca 0+5,23 A 8+04,74</v>
      </c>
      <c r="B949" s="11">
        <f>B944</f>
        <v>159.51</v>
      </c>
      <c r="C949" s="1">
        <f>C944</f>
        <v>12.35</v>
      </c>
      <c r="D949" s="1">
        <f>C949*B949</f>
        <v>1969.9484999999997</v>
      </c>
      <c r="E949" s="1">
        <v>0.05</v>
      </c>
      <c r="F949" s="1">
        <f>E949*D949</f>
        <v>98.497424999999993</v>
      </c>
    </row>
    <row r="950" spans="1:7" s="2" customFormat="1" ht="15" customHeight="1">
      <c r="A950" s="71" t="s">
        <v>6</v>
      </c>
      <c r="B950" s="72"/>
      <c r="C950" s="72"/>
      <c r="D950" s="4">
        <f>SUM(D949:D949)</f>
        <v>1969.9484999999997</v>
      </c>
      <c r="E950" s="25"/>
      <c r="F950" s="4">
        <f>SUM(F949:F949)</f>
        <v>98.497424999999993</v>
      </c>
      <c r="G950" s="7"/>
    </row>
    <row r="951" spans="1:7" s="2" customFormat="1" ht="7.5" customHeight="1">
      <c r="A951" s="56"/>
      <c r="B951" s="56"/>
      <c r="C951" s="56"/>
      <c r="D951" s="56"/>
      <c r="E951" s="56"/>
      <c r="F951" s="56"/>
    </row>
    <row r="952" spans="1:7" s="2" customFormat="1" ht="20.100000000000001" customHeight="1">
      <c r="A952" s="53" t="s">
        <v>29</v>
      </c>
      <c r="B952" s="54"/>
      <c r="C952" s="54"/>
      <c r="D952" s="54"/>
      <c r="E952" s="54"/>
      <c r="F952" s="55"/>
    </row>
    <row r="953" spans="1:7" s="2" customFormat="1" ht="24.95" customHeight="1">
      <c r="A953" s="57" t="s">
        <v>13</v>
      </c>
      <c r="B953" s="58"/>
      <c r="C953" s="58"/>
      <c r="D953" s="58"/>
      <c r="E953" s="59"/>
      <c r="F953" s="6" t="s">
        <v>10</v>
      </c>
    </row>
    <row r="954" spans="1:7" s="2" customFormat="1" ht="15" customHeight="1">
      <c r="A954" s="60" t="s">
        <v>60</v>
      </c>
      <c r="B954" s="61"/>
      <c r="C954" s="61"/>
      <c r="D954" s="61"/>
      <c r="E954" s="62"/>
      <c r="F954" s="12">
        <v>340</v>
      </c>
    </row>
    <row r="955" spans="1:7" s="2" customFormat="1" ht="15" customHeight="1">
      <c r="A955" s="50" t="s">
        <v>9</v>
      </c>
      <c r="B955" s="51"/>
      <c r="C955" s="51"/>
      <c r="D955" s="51"/>
      <c r="E955" s="52"/>
      <c r="F955" s="4">
        <f>F954</f>
        <v>340</v>
      </c>
      <c r="G955" s="8"/>
    </row>
    <row r="956" spans="1:7" s="2" customFormat="1" ht="15" customHeight="1">
      <c r="A956" s="50" t="s">
        <v>11</v>
      </c>
      <c r="B956" s="51"/>
      <c r="C956" s="51"/>
      <c r="D956" s="51"/>
      <c r="E956" s="52"/>
      <c r="F956" s="4">
        <f>SUM(F955:F955)/2</f>
        <v>170</v>
      </c>
      <c r="G956" s="8"/>
    </row>
    <row r="957" spans="1:7" s="2" customFormat="1" ht="15" customHeight="1">
      <c r="A957" s="50" t="s">
        <v>12</v>
      </c>
      <c r="B957" s="51"/>
      <c r="C957" s="51"/>
      <c r="D957" s="51"/>
      <c r="E957" s="52"/>
      <c r="F957" s="4">
        <f>SUM(F956:F956)</f>
        <v>170</v>
      </c>
      <c r="G957" s="8"/>
    </row>
    <row r="958" spans="1:7" ht="7.5" customHeight="1">
      <c r="A958" s="56"/>
      <c r="B958" s="56"/>
      <c r="C958" s="56"/>
      <c r="D958" s="56"/>
      <c r="E958" s="56"/>
      <c r="F958" s="56"/>
    </row>
    <row r="959" spans="1:7" s="8" customFormat="1" ht="17.100000000000001" customHeight="1">
      <c r="A959" s="69" t="s">
        <v>134</v>
      </c>
      <c r="B959" s="69"/>
      <c r="C959" s="69"/>
      <c r="D959" s="69"/>
      <c r="E959" s="69"/>
      <c r="F959" s="70"/>
    </row>
    <row r="960" spans="1:7" ht="7.5" customHeight="1"/>
    <row r="961" spans="1:6" s="2" customFormat="1" ht="20.100000000000001" customHeight="1">
      <c r="A961" s="53" t="s">
        <v>20</v>
      </c>
      <c r="B961" s="54"/>
      <c r="C961" s="54"/>
      <c r="D961" s="54"/>
      <c r="E961" s="54"/>
      <c r="F961" s="55"/>
    </row>
    <row r="962" spans="1:6" s="2" customFormat="1" ht="37.5" customHeight="1">
      <c r="A962" s="57" t="s">
        <v>13</v>
      </c>
      <c r="B962" s="58"/>
      <c r="C962" s="59"/>
      <c r="D962" s="6" t="s">
        <v>3</v>
      </c>
      <c r="E962" s="6" t="s">
        <v>4</v>
      </c>
      <c r="F962" s="6" t="s">
        <v>0</v>
      </c>
    </row>
    <row r="963" spans="1:6" s="2" customFormat="1" ht="15" customHeight="1">
      <c r="A963" s="66" t="s">
        <v>124</v>
      </c>
      <c r="B963" s="67"/>
      <c r="C963" s="68"/>
      <c r="D963" s="9">
        <v>204</v>
      </c>
      <c r="E963" s="9">
        <v>12</v>
      </c>
      <c r="F963" s="1">
        <f>D963*E963</f>
        <v>2448</v>
      </c>
    </row>
    <row r="964" spans="1:6" s="2" customFormat="1" ht="15" customHeight="1">
      <c r="A964" s="66" t="s">
        <v>125</v>
      </c>
      <c r="B964" s="67"/>
      <c r="C964" s="68"/>
      <c r="D964" s="9">
        <v>63</v>
      </c>
      <c r="E964" s="9">
        <v>10</v>
      </c>
      <c r="F964" s="1">
        <f>D964*E964</f>
        <v>630</v>
      </c>
    </row>
    <row r="965" spans="1:6" s="2" customFormat="1" ht="15" customHeight="1">
      <c r="A965" s="63" t="s">
        <v>6</v>
      </c>
      <c r="B965" s="64"/>
      <c r="C965" s="64"/>
      <c r="D965" s="64"/>
      <c r="E965" s="65"/>
      <c r="F965" s="10">
        <f>SUM(F963:F964)</f>
        <v>3078</v>
      </c>
    </row>
    <row r="966" spans="1:6" ht="7.5" customHeight="1"/>
    <row r="967" spans="1:6" s="2" customFormat="1" ht="20.100000000000001" customHeight="1">
      <c r="A967" s="53" t="s">
        <v>22</v>
      </c>
      <c r="B967" s="54"/>
      <c r="C967" s="54"/>
      <c r="D967" s="54"/>
      <c r="E967" s="54"/>
      <c r="F967" s="55"/>
    </row>
    <row r="968" spans="1:6" s="2" customFormat="1" ht="39.950000000000003" customHeight="1">
      <c r="A968" s="32" t="s">
        <v>13</v>
      </c>
      <c r="B968" s="6" t="s">
        <v>3</v>
      </c>
      <c r="C968" s="6" t="s">
        <v>4</v>
      </c>
      <c r="D968" s="6" t="s">
        <v>0</v>
      </c>
      <c r="E968" s="6" t="s">
        <v>1</v>
      </c>
      <c r="F968" s="6" t="s">
        <v>2</v>
      </c>
    </row>
    <row r="969" spans="1:6" s="2" customFormat="1" ht="15" customHeight="1">
      <c r="A969" s="5" t="str">
        <f>A963</f>
        <v>Estaca 1+5,00 A 11+9,00</v>
      </c>
      <c r="B969" s="1">
        <f>D963</f>
        <v>204</v>
      </c>
      <c r="C969" s="1">
        <f>E963</f>
        <v>12</v>
      </c>
      <c r="D969" s="3">
        <f>C969*B969</f>
        <v>2448</v>
      </c>
      <c r="E969" s="1">
        <v>0.4</v>
      </c>
      <c r="F969" s="1">
        <f>D969*E969</f>
        <v>979.2</v>
      </c>
    </row>
    <row r="970" spans="1:6" s="2" customFormat="1" ht="15" customHeight="1">
      <c r="A970" s="5" t="str">
        <f>A964</f>
        <v>Estaca 11+9,00 A 14+12,00</v>
      </c>
      <c r="B970" s="1">
        <f>D964</f>
        <v>63</v>
      </c>
      <c r="C970" s="1">
        <f>E964</f>
        <v>10</v>
      </c>
      <c r="D970" s="3">
        <f>C970*B970</f>
        <v>630</v>
      </c>
      <c r="E970" s="1">
        <v>0.4</v>
      </c>
      <c r="F970" s="1">
        <f>D970*E970</f>
        <v>252</v>
      </c>
    </row>
    <row r="971" spans="1:6" s="2" customFormat="1" ht="15" customHeight="1">
      <c r="A971" s="63" t="s">
        <v>6</v>
      </c>
      <c r="B971" s="64"/>
      <c r="C971" s="64"/>
      <c r="D971" s="64"/>
      <c r="E971" s="65"/>
      <c r="F971" s="10">
        <f>SUM(F969:F970)</f>
        <v>1231.2</v>
      </c>
    </row>
    <row r="972" spans="1:6" ht="7.5" customHeight="1"/>
    <row r="973" spans="1:6" s="2" customFormat="1" ht="20.100000000000001" customHeight="1">
      <c r="A973" s="53" t="s">
        <v>23</v>
      </c>
      <c r="B973" s="54"/>
      <c r="C973" s="54"/>
      <c r="D973" s="54"/>
      <c r="E973" s="54"/>
      <c r="F973" s="55"/>
    </row>
    <row r="974" spans="1:6" s="2" customFormat="1" ht="39.950000000000003" customHeight="1">
      <c r="A974" s="32" t="s">
        <v>13</v>
      </c>
      <c r="B974" s="6" t="s">
        <v>3</v>
      </c>
      <c r="C974" s="6" t="s">
        <v>4</v>
      </c>
      <c r="D974" s="6" t="s">
        <v>0</v>
      </c>
      <c r="E974" s="6" t="s">
        <v>1</v>
      </c>
      <c r="F974" s="6" t="s">
        <v>2</v>
      </c>
    </row>
    <row r="975" spans="1:6" s="2" customFormat="1" ht="15" customHeight="1">
      <c r="A975" s="5" t="str">
        <f>A963</f>
        <v>Estaca 1+5,00 A 11+9,00</v>
      </c>
      <c r="B975" s="1">
        <f>D963</f>
        <v>204</v>
      </c>
      <c r="C975" s="1">
        <f>E963</f>
        <v>12</v>
      </c>
      <c r="D975" s="3">
        <f>C975*B975</f>
        <v>2448</v>
      </c>
      <c r="E975" s="1">
        <v>0.2</v>
      </c>
      <c r="F975" s="1">
        <f>D975*E975</f>
        <v>489.6</v>
      </c>
    </row>
    <row r="976" spans="1:6" s="2" customFormat="1" ht="15" customHeight="1">
      <c r="A976" s="5" t="str">
        <f>A964</f>
        <v>Estaca 11+9,00 A 14+12,00</v>
      </c>
      <c r="B976" s="1">
        <f>D964</f>
        <v>63</v>
      </c>
      <c r="C976" s="1">
        <f>E964</f>
        <v>10</v>
      </c>
      <c r="D976" s="3">
        <f>C976*B976</f>
        <v>630</v>
      </c>
      <c r="E976" s="1">
        <v>0.2</v>
      </c>
      <c r="F976" s="1">
        <f>D976*E976</f>
        <v>126</v>
      </c>
    </row>
    <row r="977" spans="1:6" s="2" customFormat="1" ht="15" customHeight="1">
      <c r="A977" s="63" t="s">
        <v>6</v>
      </c>
      <c r="B977" s="64"/>
      <c r="C977" s="64"/>
      <c r="D977" s="64"/>
      <c r="E977" s="65"/>
      <c r="F977" s="10">
        <f>SUM(F975:F976)</f>
        <v>615.6</v>
      </c>
    </row>
    <row r="978" spans="1:6" ht="7.5" customHeight="1"/>
    <row r="979" spans="1:6" s="2" customFormat="1" ht="20.100000000000001" customHeight="1">
      <c r="A979" s="53" t="s">
        <v>24</v>
      </c>
      <c r="B979" s="54"/>
      <c r="C979" s="54"/>
      <c r="D979" s="54"/>
      <c r="E979" s="54"/>
      <c r="F979" s="55"/>
    </row>
    <row r="980" spans="1:6" s="2" customFormat="1" ht="39.950000000000003" customHeight="1">
      <c r="A980" s="32" t="s">
        <v>13</v>
      </c>
      <c r="B980" s="6" t="s">
        <v>3</v>
      </c>
      <c r="C980" s="6" t="s">
        <v>4</v>
      </c>
      <c r="D980" s="6" t="s">
        <v>0</v>
      </c>
      <c r="E980" s="6" t="s">
        <v>1</v>
      </c>
      <c r="F980" s="6" t="s">
        <v>2</v>
      </c>
    </row>
    <row r="981" spans="1:6" s="2" customFormat="1" ht="15" customHeight="1">
      <c r="A981" s="5" t="str">
        <f>A963</f>
        <v>Estaca 1+5,00 A 11+9,00</v>
      </c>
      <c r="B981" s="1">
        <f>D963</f>
        <v>204</v>
      </c>
      <c r="C981" s="1">
        <f>E963</f>
        <v>12</v>
      </c>
      <c r="D981" s="3">
        <f>C981*B981</f>
        <v>2448</v>
      </c>
      <c r="E981" s="1">
        <v>0.3</v>
      </c>
      <c r="F981" s="1">
        <f>D981*E981</f>
        <v>734.4</v>
      </c>
    </row>
    <row r="982" spans="1:6" s="2" customFormat="1" ht="15" customHeight="1">
      <c r="A982" s="5" t="str">
        <f>A964</f>
        <v>Estaca 11+9,00 A 14+12,00</v>
      </c>
      <c r="B982" s="1">
        <f>D964</f>
        <v>63</v>
      </c>
      <c r="C982" s="1">
        <f>E964</f>
        <v>10</v>
      </c>
      <c r="D982" s="3">
        <f>C982*B982</f>
        <v>630</v>
      </c>
      <c r="E982" s="1">
        <v>0.3</v>
      </c>
      <c r="F982" s="1">
        <f>D982*E982</f>
        <v>189</v>
      </c>
    </row>
    <row r="983" spans="1:6" s="2" customFormat="1" ht="15" customHeight="1">
      <c r="A983" s="63" t="s">
        <v>6</v>
      </c>
      <c r="B983" s="64"/>
      <c r="C983" s="64"/>
      <c r="D983" s="64"/>
      <c r="E983" s="65"/>
      <c r="F983" s="10">
        <f>SUM(F981:F982)</f>
        <v>923.4</v>
      </c>
    </row>
    <row r="984" spans="1:6" ht="7.5" customHeight="1"/>
    <row r="985" spans="1:6" s="2" customFormat="1" ht="20.100000000000001" customHeight="1">
      <c r="A985" s="53" t="s">
        <v>26</v>
      </c>
      <c r="B985" s="54"/>
      <c r="C985" s="54"/>
      <c r="D985" s="54"/>
      <c r="E985" s="54"/>
      <c r="F985" s="55"/>
    </row>
    <row r="986" spans="1:6" s="2" customFormat="1" ht="37.5" customHeight="1">
      <c r="A986" s="57" t="s">
        <v>13</v>
      </c>
      <c r="B986" s="58"/>
      <c r="C986" s="59"/>
      <c r="D986" s="6" t="s">
        <v>3</v>
      </c>
      <c r="E986" s="6" t="s">
        <v>4</v>
      </c>
      <c r="F986" s="6" t="s">
        <v>0</v>
      </c>
    </row>
    <row r="987" spans="1:6" s="2" customFormat="1" ht="15" customHeight="1">
      <c r="A987" s="66" t="str">
        <f>A969</f>
        <v>Estaca 1+5,00 A 11+9,00</v>
      </c>
      <c r="B987" s="67"/>
      <c r="C987" s="68"/>
      <c r="D987" s="1">
        <f>D963</f>
        <v>204</v>
      </c>
      <c r="E987" s="1">
        <f>E963</f>
        <v>12</v>
      </c>
      <c r="F987" s="1">
        <f>D987*E987</f>
        <v>2448</v>
      </c>
    </row>
    <row r="988" spans="1:6" s="2" customFormat="1" ht="15" customHeight="1">
      <c r="A988" s="66" t="str">
        <f>A970</f>
        <v>Estaca 11+9,00 A 14+12,00</v>
      </c>
      <c r="B988" s="67"/>
      <c r="C988" s="68"/>
      <c r="D988" s="1">
        <f>D964</f>
        <v>63</v>
      </c>
      <c r="E988" s="1">
        <f>E964</f>
        <v>10</v>
      </c>
      <c r="F988" s="1">
        <f>D988*E988</f>
        <v>630</v>
      </c>
    </row>
    <row r="989" spans="1:6" s="2" customFormat="1" ht="15" customHeight="1">
      <c r="A989" s="63" t="s">
        <v>6</v>
      </c>
      <c r="B989" s="64"/>
      <c r="C989" s="64"/>
      <c r="D989" s="64"/>
      <c r="E989" s="65"/>
      <c r="F989" s="10">
        <f>SUM(F987:F988)</f>
        <v>3078</v>
      </c>
    </row>
    <row r="990" spans="1:6" ht="7.5" customHeight="1"/>
    <row r="991" spans="1:6" s="2" customFormat="1" ht="20.100000000000001" customHeight="1">
      <c r="A991" s="53" t="s">
        <v>25</v>
      </c>
      <c r="B991" s="54"/>
      <c r="C991" s="54"/>
      <c r="D991" s="54"/>
      <c r="E991" s="54"/>
      <c r="F991" s="55"/>
    </row>
    <row r="992" spans="1:6" s="2" customFormat="1" ht="39.950000000000003" customHeight="1">
      <c r="A992" s="32" t="s">
        <v>13</v>
      </c>
      <c r="B992" s="6" t="s">
        <v>3</v>
      </c>
      <c r="C992" s="6" t="s">
        <v>4</v>
      </c>
      <c r="D992" s="6" t="s">
        <v>0</v>
      </c>
      <c r="E992" s="6" t="s">
        <v>1</v>
      </c>
      <c r="F992" s="6" t="s">
        <v>2</v>
      </c>
    </row>
    <row r="993" spans="1:7" s="2" customFormat="1" ht="15" customHeight="1">
      <c r="A993" s="5" t="str">
        <f>A963</f>
        <v>Estaca 1+5,00 A 11+9,00</v>
      </c>
      <c r="B993" s="1">
        <f>D963</f>
        <v>204</v>
      </c>
      <c r="C993" s="1">
        <f>E963</f>
        <v>12</v>
      </c>
      <c r="D993" s="3">
        <f>C993*B993</f>
        <v>2448</v>
      </c>
      <c r="E993" s="1">
        <v>0.14000000000000001</v>
      </c>
      <c r="F993" s="1">
        <f>D993*E993</f>
        <v>342.72</v>
      </c>
    </row>
    <row r="994" spans="1:7" s="2" customFormat="1" ht="15" customHeight="1">
      <c r="A994" s="5" t="str">
        <f>A964</f>
        <v>Estaca 11+9,00 A 14+12,00</v>
      </c>
      <c r="B994" s="1">
        <f>D964</f>
        <v>63</v>
      </c>
      <c r="C994" s="1">
        <f>E964</f>
        <v>10</v>
      </c>
      <c r="D994" s="3">
        <f>C994*B994</f>
        <v>630</v>
      </c>
      <c r="E994" s="1">
        <v>0.14000000000000001</v>
      </c>
      <c r="F994" s="1">
        <f>D994*E994</f>
        <v>88.2</v>
      </c>
    </row>
    <row r="995" spans="1:7" s="2" customFormat="1" ht="15" customHeight="1">
      <c r="A995" s="63" t="s">
        <v>6</v>
      </c>
      <c r="B995" s="64"/>
      <c r="C995" s="64"/>
      <c r="D995" s="64"/>
      <c r="E995" s="65"/>
      <c r="F995" s="10">
        <f>SUM(F993:F994)</f>
        <v>430.92</v>
      </c>
    </row>
    <row r="996" spans="1:7" ht="7.5" customHeight="1"/>
    <row r="997" spans="1:7" s="2" customFormat="1" ht="20.100000000000001" customHeight="1">
      <c r="A997" s="53" t="s">
        <v>27</v>
      </c>
      <c r="B997" s="54"/>
      <c r="C997" s="54"/>
      <c r="D997" s="54"/>
      <c r="E997" s="54"/>
      <c r="F997" s="55"/>
    </row>
    <row r="998" spans="1:7" s="2" customFormat="1" ht="24.95" customHeight="1">
      <c r="A998" s="57" t="s">
        <v>13</v>
      </c>
      <c r="B998" s="59"/>
      <c r="C998" s="6" t="s">
        <v>3</v>
      </c>
      <c r="D998" s="6" t="s">
        <v>4</v>
      </c>
      <c r="E998" s="6" t="s">
        <v>7</v>
      </c>
      <c r="F998" s="6" t="s">
        <v>0</v>
      </c>
    </row>
    <row r="999" spans="1:7" s="2" customFormat="1" ht="15" customHeight="1">
      <c r="A999" s="60" t="str">
        <f>A963</f>
        <v>Estaca 1+5,00 A 11+9,00</v>
      </c>
      <c r="B999" s="62"/>
      <c r="C999" s="1">
        <f>D963</f>
        <v>204</v>
      </c>
      <c r="D999" s="1">
        <f>E963</f>
        <v>12</v>
      </c>
      <c r="E999" s="14">
        <v>1</v>
      </c>
      <c r="F999" s="3">
        <f>D999*E999*C999</f>
        <v>2448</v>
      </c>
    </row>
    <row r="1000" spans="1:7" s="2" customFormat="1" ht="15" customHeight="1">
      <c r="A1000" s="60" t="str">
        <f>A964</f>
        <v>Estaca 11+9,00 A 14+12,00</v>
      </c>
      <c r="B1000" s="62"/>
      <c r="C1000" s="1">
        <f>D964</f>
        <v>63</v>
      </c>
      <c r="D1000" s="1">
        <f>E964</f>
        <v>10</v>
      </c>
      <c r="E1000" s="14">
        <v>1</v>
      </c>
      <c r="F1000" s="3">
        <f>D1000*E1000*C1000</f>
        <v>630</v>
      </c>
    </row>
    <row r="1001" spans="1:7" s="2" customFormat="1" ht="15" customHeight="1">
      <c r="A1001" s="63" t="s">
        <v>6</v>
      </c>
      <c r="B1001" s="64"/>
      <c r="C1001" s="64"/>
      <c r="D1001" s="64"/>
      <c r="E1001" s="65"/>
      <c r="F1001" s="10">
        <f>SUM(F999:F1000)</f>
        <v>3078</v>
      </c>
    </row>
    <row r="1002" spans="1:7" s="2" customFormat="1" ht="7.5" customHeight="1">
      <c r="A1002" s="56"/>
      <c r="B1002" s="56"/>
      <c r="C1002" s="56"/>
      <c r="D1002" s="56"/>
      <c r="E1002" s="56"/>
      <c r="F1002" s="56"/>
    </row>
    <row r="1003" spans="1:7" s="2" customFormat="1" ht="20.100000000000001" customHeight="1">
      <c r="A1003" s="53" t="s">
        <v>37</v>
      </c>
      <c r="B1003" s="54"/>
      <c r="C1003" s="54"/>
      <c r="D1003" s="54"/>
      <c r="E1003" s="54"/>
      <c r="F1003" s="55"/>
    </row>
    <row r="1004" spans="1:7" s="2" customFormat="1" ht="39.950000000000003" customHeight="1">
      <c r="A1004" s="32" t="s">
        <v>13</v>
      </c>
      <c r="B1004" s="6" t="s">
        <v>3</v>
      </c>
      <c r="C1004" s="6" t="s">
        <v>4</v>
      </c>
      <c r="D1004" s="6" t="s">
        <v>0</v>
      </c>
      <c r="E1004" s="6" t="s">
        <v>1</v>
      </c>
      <c r="F1004" s="6" t="s">
        <v>2</v>
      </c>
    </row>
    <row r="1005" spans="1:7" s="2" customFormat="1" ht="15" customHeight="1">
      <c r="A1005" s="5" t="str">
        <f>A999</f>
        <v>Estaca 1+5,00 A 11+9,00</v>
      </c>
      <c r="B1005" s="1">
        <f>C999</f>
        <v>204</v>
      </c>
      <c r="C1005" s="1">
        <v>11</v>
      </c>
      <c r="D1005" s="1">
        <f>C1005*B1005</f>
        <v>2244</v>
      </c>
      <c r="E1005" s="1">
        <v>0.24</v>
      </c>
      <c r="F1005" s="1">
        <f>E1005*D1005</f>
        <v>538.55999999999995</v>
      </c>
    </row>
    <row r="1006" spans="1:7" s="2" customFormat="1" ht="15" customHeight="1">
      <c r="A1006" s="5" t="str">
        <f>A1000</f>
        <v>Estaca 11+9,00 A 14+12,00</v>
      </c>
      <c r="B1006" s="1">
        <f>C1000</f>
        <v>63</v>
      </c>
      <c r="C1006" s="1">
        <v>9</v>
      </c>
      <c r="D1006" s="1">
        <f>C1006*B1006</f>
        <v>567</v>
      </c>
      <c r="E1006" s="1">
        <v>0.24</v>
      </c>
      <c r="F1006" s="1">
        <f>E1006*D1006</f>
        <v>136.07999999999998</v>
      </c>
    </row>
    <row r="1007" spans="1:7" s="2" customFormat="1" ht="15" customHeight="1">
      <c r="A1007" s="71" t="s">
        <v>6</v>
      </c>
      <c r="B1007" s="72"/>
      <c r="C1007" s="72"/>
      <c r="D1007" s="4">
        <f>SUM(D1005:D1006)</f>
        <v>2811</v>
      </c>
      <c r="E1007" s="25"/>
      <c r="F1007" s="4">
        <f>SUM(F1005:F1006)</f>
        <v>674.63999999999987</v>
      </c>
      <c r="G1007" s="7"/>
    </row>
    <row r="1008" spans="1:7">
      <c r="A1008" s="56"/>
      <c r="B1008" s="56"/>
      <c r="C1008" s="56"/>
      <c r="D1008" s="56"/>
      <c r="E1008" s="56"/>
      <c r="F1008" s="56"/>
    </row>
    <row r="1009" spans="1:7" ht="15">
      <c r="A1009" s="53" t="s">
        <v>40</v>
      </c>
      <c r="B1009" s="54"/>
      <c r="C1009" s="54"/>
      <c r="D1009" s="54"/>
      <c r="E1009" s="54"/>
      <c r="F1009" s="55"/>
    </row>
    <row r="1010" spans="1:7" ht="25.5">
      <c r="A1010" s="57" t="s">
        <v>13</v>
      </c>
      <c r="B1010" s="59"/>
      <c r="C1010" s="6" t="s">
        <v>3</v>
      </c>
      <c r="D1010" s="6" t="s">
        <v>4</v>
      </c>
      <c r="E1010" s="6" t="s">
        <v>7</v>
      </c>
      <c r="F1010" s="6" t="s">
        <v>0</v>
      </c>
    </row>
    <row r="1011" spans="1:7">
      <c r="A1011" s="60" t="str">
        <f>A1005</f>
        <v>Estaca 1+5,00 A 11+9,00</v>
      </c>
      <c r="B1011" s="62"/>
      <c r="C1011" s="1">
        <f>B1005</f>
        <v>204</v>
      </c>
      <c r="D1011" s="1">
        <f>C1005</f>
        <v>11</v>
      </c>
      <c r="E1011" s="14">
        <v>1</v>
      </c>
      <c r="F1011" s="3">
        <f>D1011*E1011*C1011</f>
        <v>2244</v>
      </c>
    </row>
    <row r="1012" spans="1:7">
      <c r="A1012" s="60" t="str">
        <f>A1006</f>
        <v>Estaca 11+9,00 A 14+12,00</v>
      </c>
      <c r="B1012" s="62"/>
      <c r="C1012" s="1">
        <f>B1006</f>
        <v>63</v>
      </c>
      <c r="D1012" s="1">
        <f>C1006</f>
        <v>9</v>
      </c>
      <c r="E1012" s="14">
        <v>1</v>
      </c>
      <c r="F1012" s="3">
        <f>D1012*E1012*C1012</f>
        <v>567</v>
      </c>
    </row>
    <row r="1013" spans="1:7">
      <c r="A1013" s="63" t="s">
        <v>6</v>
      </c>
      <c r="B1013" s="64"/>
      <c r="C1013" s="64"/>
      <c r="D1013" s="64"/>
      <c r="E1013" s="65"/>
      <c r="F1013" s="4">
        <f>SUM(F1011:F1012)</f>
        <v>2811</v>
      </c>
    </row>
    <row r="1014" spans="1:7">
      <c r="A1014" s="56"/>
      <c r="B1014" s="56"/>
      <c r="C1014" s="56"/>
      <c r="D1014" s="56"/>
      <c r="E1014" s="56"/>
      <c r="F1014" s="56"/>
    </row>
    <row r="1015" spans="1:7" ht="15">
      <c r="A1015" s="53" t="s">
        <v>123</v>
      </c>
      <c r="B1015" s="54"/>
      <c r="C1015" s="54"/>
      <c r="D1015" s="54"/>
      <c r="E1015" s="54"/>
      <c r="F1015" s="55"/>
    </row>
    <row r="1016" spans="1:7" ht="25.5">
      <c r="A1016" s="57" t="s">
        <v>13</v>
      </c>
      <c r="B1016" s="59"/>
      <c r="C1016" s="6" t="s">
        <v>3</v>
      </c>
      <c r="D1016" s="6" t="s">
        <v>4</v>
      </c>
      <c r="E1016" s="6" t="s">
        <v>7</v>
      </c>
      <c r="F1016" s="6" t="s">
        <v>0</v>
      </c>
    </row>
    <row r="1017" spans="1:7">
      <c r="A1017" s="60" t="str">
        <f>A1011</f>
        <v>Estaca 1+5,00 A 11+9,00</v>
      </c>
      <c r="B1017" s="62"/>
      <c r="C1017" s="1">
        <f>C1011</f>
        <v>204</v>
      </c>
      <c r="D1017" s="1">
        <f>D1011</f>
        <v>11</v>
      </c>
      <c r="E1017" s="14">
        <v>1</v>
      </c>
      <c r="F1017" s="3">
        <f>D1017*E1017*C1017</f>
        <v>2244</v>
      </c>
    </row>
    <row r="1018" spans="1:7">
      <c r="A1018" s="60" t="str">
        <f>A1012</f>
        <v>Estaca 11+9,00 A 14+12,00</v>
      </c>
      <c r="B1018" s="62"/>
      <c r="C1018" s="1">
        <f>C1012</f>
        <v>63</v>
      </c>
      <c r="D1018" s="1">
        <f>D1012</f>
        <v>9</v>
      </c>
      <c r="E1018" s="14">
        <v>1</v>
      </c>
      <c r="F1018" s="3">
        <f>D1018*E1018*C1018</f>
        <v>567</v>
      </c>
    </row>
    <row r="1019" spans="1:7">
      <c r="A1019" s="63" t="s">
        <v>6</v>
      </c>
      <c r="B1019" s="64"/>
      <c r="C1019" s="64"/>
      <c r="D1019" s="64"/>
      <c r="E1019" s="65"/>
      <c r="F1019" s="4">
        <f>SUM(F1017:F1018)</f>
        <v>2811</v>
      </c>
    </row>
    <row r="1020" spans="1:7" s="2" customFormat="1" ht="7.5" customHeight="1">
      <c r="A1020" s="56"/>
      <c r="B1020" s="56"/>
      <c r="C1020" s="56"/>
      <c r="D1020" s="56"/>
      <c r="E1020" s="56"/>
      <c r="F1020" s="56"/>
    </row>
    <row r="1021" spans="1:7" s="2" customFormat="1" ht="20.100000000000001" customHeight="1">
      <c r="A1021" s="53" t="s">
        <v>29</v>
      </c>
      <c r="B1021" s="54"/>
      <c r="C1021" s="54"/>
      <c r="D1021" s="54"/>
      <c r="E1021" s="54"/>
      <c r="F1021" s="55"/>
    </row>
    <row r="1022" spans="1:7" s="2" customFormat="1" ht="24.95" customHeight="1">
      <c r="A1022" s="57" t="s">
        <v>13</v>
      </c>
      <c r="B1022" s="58"/>
      <c r="C1022" s="58"/>
      <c r="D1022" s="58"/>
      <c r="E1022" s="59"/>
      <c r="F1022" s="6" t="s">
        <v>10</v>
      </c>
    </row>
    <row r="1023" spans="1:7" s="2" customFormat="1" ht="15" customHeight="1">
      <c r="A1023" s="60" t="s">
        <v>59</v>
      </c>
      <c r="B1023" s="61"/>
      <c r="C1023" s="61"/>
      <c r="D1023" s="61"/>
      <c r="E1023" s="62"/>
      <c r="F1023" s="12">
        <v>460</v>
      </c>
    </row>
    <row r="1024" spans="1:7" s="2" customFormat="1" ht="15" customHeight="1">
      <c r="A1024" s="50" t="s">
        <v>9</v>
      </c>
      <c r="B1024" s="51"/>
      <c r="C1024" s="51"/>
      <c r="D1024" s="51"/>
      <c r="E1024" s="52"/>
      <c r="F1024" s="4">
        <f>F1023</f>
        <v>460</v>
      </c>
      <c r="G1024" s="8"/>
    </row>
    <row r="1025" spans="1:7" s="2" customFormat="1" ht="15" customHeight="1">
      <c r="A1025" s="50" t="s">
        <v>11</v>
      </c>
      <c r="B1025" s="51"/>
      <c r="C1025" s="51"/>
      <c r="D1025" s="51"/>
      <c r="E1025" s="52"/>
      <c r="F1025" s="4">
        <f>SUM(F1024:F1024)/2</f>
        <v>230</v>
      </c>
      <c r="G1025" s="8"/>
    </row>
    <row r="1026" spans="1:7" s="2" customFormat="1" ht="15" customHeight="1">
      <c r="A1026" s="50" t="s">
        <v>12</v>
      </c>
      <c r="B1026" s="51"/>
      <c r="C1026" s="51"/>
      <c r="D1026" s="51"/>
      <c r="E1026" s="52"/>
      <c r="F1026" s="4">
        <f>SUM(F1025:F1025)</f>
        <v>230</v>
      </c>
      <c r="G1026" s="8"/>
    </row>
    <row r="1027" spans="1:7">
      <c r="A1027" s="56"/>
      <c r="B1027" s="56"/>
      <c r="C1027" s="56"/>
      <c r="D1027" s="56"/>
      <c r="E1027" s="56"/>
      <c r="F1027" s="56"/>
    </row>
    <row r="1028" spans="1:7" ht="15">
      <c r="A1028" s="53" t="s">
        <v>126</v>
      </c>
      <c r="B1028" s="54"/>
      <c r="C1028" s="54"/>
      <c r="D1028" s="54"/>
      <c r="E1028" s="54"/>
      <c r="F1028" s="55"/>
    </row>
    <row r="1029" spans="1:7" ht="25.5">
      <c r="A1029" s="57" t="s">
        <v>13</v>
      </c>
      <c r="B1029" s="58"/>
      <c r="C1029" s="58"/>
      <c r="D1029" s="58"/>
      <c r="E1029" s="59"/>
      <c r="F1029" s="6" t="s">
        <v>10</v>
      </c>
    </row>
    <row r="1030" spans="1:7">
      <c r="A1030" s="60" t="s">
        <v>43</v>
      </c>
      <c r="B1030" s="61"/>
      <c r="C1030" s="61"/>
      <c r="D1030" s="61"/>
      <c r="E1030" s="62"/>
      <c r="F1030" s="12">
        <v>460</v>
      </c>
    </row>
    <row r="1031" spans="1:7">
      <c r="A1031" s="50" t="s">
        <v>9</v>
      </c>
      <c r="B1031" s="51"/>
      <c r="C1031" s="51"/>
      <c r="D1031" s="51"/>
      <c r="E1031" s="52"/>
      <c r="F1031" s="4">
        <f>F1030</f>
        <v>460</v>
      </c>
    </row>
    <row r="1032" spans="1:7">
      <c r="A1032" s="56"/>
      <c r="B1032" s="56"/>
      <c r="C1032" s="56"/>
      <c r="D1032" s="56"/>
      <c r="E1032" s="56"/>
      <c r="F1032" s="56"/>
    </row>
    <row r="1033" spans="1:7" ht="15">
      <c r="A1033" s="53" t="s">
        <v>44</v>
      </c>
      <c r="B1033" s="54"/>
      <c r="C1033" s="54"/>
      <c r="D1033" s="54"/>
      <c r="E1033" s="54"/>
      <c r="F1033" s="55"/>
    </row>
    <row r="1034" spans="1:7" ht="25.5">
      <c r="A1034" s="57" t="s">
        <v>13</v>
      </c>
      <c r="B1034" s="58"/>
      <c r="C1034" s="58"/>
      <c r="D1034" s="58"/>
      <c r="E1034" s="59"/>
      <c r="F1034" s="6" t="s">
        <v>10</v>
      </c>
    </row>
    <row r="1035" spans="1:7">
      <c r="A1035" s="60" t="s">
        <v>43</v>
      </c>
      <c r="B1035" s="61"/>
      <c r="C1035" s="61"/>
      <c r="D1035" s="61"/>
      <c r="E1035" s="62"/>
      <c r="F1035" s="12">
        <v>790</v>
      </c>
    </row>
    <row r="1036" spans="1:7">
      <c r="A1036" s="50" t="s">
        <v>9</v>
      </c>
      <c r="B1036" s="51"/>
      <c r="C1036" s="51"/>
      <c r="D1036" s="51"/>
      <c r="E1036" s="52"/>
      <c r="F1036" s="4">
        <f>F1035</f>
        <v>790</v>
      </c>
    </row>
    <row r="1037" spans="1:7">
      <c r="A1037" s="26"/>
      <c r="B1037" s="26"/>
      <c r="C1037" s="26"/>
      <c r="D1037" s="26"/>
      <c r="E1037" s="26"/>
      <c r="F1037" s="19"/>
    </row>
    <row r="1038" spans="1:7" ht="15">
      <c r="A1038" s="53" t="s">
        <v>45</v>
      </c>
      <c r="B1038" s="54"/>
      <c r="C1038" s="54"/>
      <c r="D1038" s="54"/>
      <c r="E1038" s="54"/>
      <c r="F1038" s="55"/>
    </row>
    <row r="1039" spans="1:7" ht="25.5">
      <c r="A1039" s="57" t="s">
        <v>13</v>
      </c>
      <c r="B1039" s="58"/>
      <c r="C1039" s="58"/>
      <c r="D1039" s="58"/>
      <c r="E1039" s="59"/>
      <c r="F1039" s="6" t="s">
        <v>10</v>
      </c>
    </row>
    <row r="1040" spans="1:7">
      <c r="A1040" s="60" t="s">
        <v>43</v>
      </c>
      <c r="B1040" s="61"/>
      <c r="C1040" s="61"/>
      <c r="D1040" s="61"/>
      <c r="E1040" s="62"/>
      <c r="F1040" s="12">
        <v>560</v>
      </c>
    </row>
    <row r="1041" spans="1:7">
      <c r="A1041" s="50" t="s">
        <v>9</v>
      </c>
      <c r="B1041" s="51"/>
      <c r="C1041" s="51"/>
      <c r="D1041" s="51"/>
      <c r="E1041" s="52"/>
      <c r="F1041" s="4">
        <f>F1040</f>
        <v>560</v>
      </c>
    </row>
    <row r="1042" spans="1:7" ht="7.5" customHeight="1"/>
    <row r="1043" spans="1:7" s="2" customFormat="1" ht="15" customHeight="1">
      <c r="A1043" s="69" t="s">
        <v>36</v>
      </c>
      <c r="B1043" s="69"/>
      <c r="C1043" s="69"/>
      <c r="D1043" s="69"/>
      <c r="E1043" s="69"/>
      <c r="F1043" s="70"/>
      <c r="G1043" s="8"/>
    </row>
    <row r="1044" spans="1:7" ht="7.5" customHeight="1"/>
    <row r="1045" spans="1:7" s="2" customFormat="1" ht="20.100000000000001" customHeight="1">
      <c r="A1045" s="53" t="s">
        <v>17</v>
      </c>
      <c r="B1045" s="54"/>
      <c r="C1045" s="54"/>
      <c r="D1045" s="54"/>
      <c r="E1045" s="54"/>
      <c r="F1045" s="55"/>
    </row>
    <row r="1046" spans="1:7" s="2" customFormat="1" ht="38.25">
      <c r="A1046" s="28" t="s">
        <v>13</v>
      </c>
      <c r="B1046" s="6" t="s">
        <v>3</v>
      </c>
      <c r="C1046" s="6" t="s">
        <v>4</v>
      </c>
      <c r="D1046" s="6" t="s">
        <v>0</v>
      </c>
      <c r="E1046" s="6" t="s">
        <v>1</v>
      </c>
      <c r="F1046" s="6" t="s">
        <v>2</v>
      </c>
    </row>
    <row r="1047" spans="1:7" s="2" customFormat="1" ht="15" customHeight="1">
      <c r="A1047" s="29" t="s">
        <v>38</v>
      </c>
      <c r="B1047" s="9">
        <v>105</v>
      </c>
      <c r="C1047" s="9">
        <v>7</v>
      </c>
      <c r="D1047" s="1">
        <f>B1047*C1047</f>
        <v>735</v>
      </c>
      <c r="E1047" s="1">
        <v>0.06</v>
      </c>
      <c r="F1047" s="1">
        <f>D1047*E1047</f>
        <v>44.1</v>
      </c>
    </row>
    <row r="1048" spans="1:7">
      <c r="A1048" s="63" t="s">
        <v>6</v>
      </c>
      <c r="B1048" s="64"/>
      <c r="C1048" s="65"/>
      <c r="D1048" s="10">
        <f>SUM(D1047:D1047)</f>
        <v>735</v>
      </c>
      <c r="E1048" s="30"/>
      <c r="F1048" s="10">
        <f>SUM(F1047:F1047)</f>
        <v>44.1</v>
      </c>
    </row>
    <row r="1049" spans="1:7" ht="7.5" customHeight="1"/>
    <row r="1050" spans="1:7" s="2" customFormat="1" ht="20.100000000000001" customHeight="1">
      <c r="A1050" s="53" t="s">
        <v>20</v>
      </c>
      <c r="B1050" s="54"/>
      <c r="C1050" s="54"/>
      <c r="D1050" s="54"/>
      <c r="E1050" s="54"/>
      <c r="F1050" s="55"/>
    </row>
    <row r="1051" spans="1:7" s="2" customFormat="1" ht="24.95" customHeight="1">
      <c r="A1051" s="57" t="s">
        <v>13</v>
      </c>
      <c r="B1051" s="58"/>
      <c r="C1051" s="59"/>
      <c r="D1051" s="6" t="s">
        <v>3</v>
      </c>
      <c r="E1051" s="6" t="s">
        <v>4</v>
      </c>
      <c r="F1051" s="6" t="s">
        <v>0</v>
      </c>
    </row>
    <row r="1052" spans="1:7" s="2" customFormat="1" ht="15" customHeight="1">
      <c r="A1052" s="66" t="s">
        <v>57</v>
      </c>
      <c r="B1052" s="67"/>
      <c r="C1052" s="68"/>
      <c r="D1052" s="9">
        <v>410</v>
      </c>
      <c r="E1052" s="9">
        <v>8</v>
      </c>
      <c r="F1052" s="1">
        <f>D1052*E1052</f>
        <v>3280</v>
      </c>
    </row>
    <row r="1053" spans="1:7" s="2" customFormat="1" ht="15" customHeight="1">
      <c r="A1053" s="66" t="s">
        <v>58</v>
      </c>
      <c r="B1053" s="67"/>
      <c r="C1053" s="68"/>
      <c r="D1053" s="9">
        <v>164</v>
      </c>
      <c r="E1053" s="9">
        <v>8.6</v>
      </c>
      <c r="F1053" s="1">
        <f>D1053*E1053</f>
        <v>1410.3999999999999</v>
      </c>
    </row>
    <row r="1054" spans="1:7" s="2" customFormat="1" ht="15" customHeight="1">
      <c r="A1054" s="66" t="s">
        <v>122</v>
      </c>
      <c r="B1054" s="67"/>
      <c r="C1054" s="68"/>
      <c r="D1054" s="9">
        <v>1240</v>
      </c>
      <c r="E1054" s="9">
        <v>8</v>
      </c>
      <c r="F1054" s="1">
        <f>D1054*E1054</f>
        <v>9920</v>
      </c>
    </row>
    <row r="1055" spans="1:7" s="2" customFormat="1" ht="15" hidden="1" customHeight="1">
      <c r="A1055" s="66" t="s">
        <v>64</v>
      </c>
      <c r="B1055" s="67"/>
      <c r="C1055" s="68"/>
      <c r="D1055" s="9">
        <v>15</v>
      </c>
      <c r="E1055" s="9"/>
      <c r="F1055" s="1"/>
    </row>
    <row r="1056" spans="1:7">
      <c r="A1056" s="63" t="s">
        <v>6</v>
      </c>
      <c r="B1056" s="64"/>
      <c r="C1056" s="64"/>
      <c r="D1056" s="64"/>
      <c r="E1056" s="65"/>
      <c r="F1056" s="10">
        <f>SUM(F1052:F1055)</f>
        <v>14610.4</v>
      </c>
    </row>
    <row r="1058" spans="1:6" ht="15">
      <c r="A1058" s="53" t="s">
        <v>22</v>
      </c>
      <c r="B1058" s="54"/>
      <c r="C1058" s="54"/>
      <c r="D1058" s="54"/>
      <c r="E1058" s="54"/>
      <c r="F1058" s="55"/>
    </row>
    <row r="1059" spans="1:6" ht="38.25">
      <c r="A1059" s="24" t="s">
        <v>13</v>
      </c>
      <c r="B1059" s="6" t="s">
        <v>3</v>
      </c>
      <c r="C1059" s="6" t="s">
        <v>4</v>
      </c>
      <c r="D1059" s="6" t="s">
        <v>0</v>
      </c>
      <c r="E1059" s="6" t="s">
        <v>1</v>
      </c>
      <c r="F1059" s="6" t="s">
        <v>2</v>
      </c>
    </row>
    <row r="1060" spans="1:6">
      <c r="A1060" s="5" t="str">
        <f>A1052</f>
        <v>Estaca 640+0,00 A 661+10,00</v>
      </c>
      <c r="B1060" s="1">
        <f t="shared" ref="B1060:C1062" si="113">D1052</f>
        <v>410</v>
      </c>
      <c r="C1060" s="1">
        <f t="shared" si="113"/>
        <v>8</v>
      </c>
      <c r="D1060" s="3">
        <f>C1060*B1060</f>
        <v>3280</v>
      </c>
      <c r="E1060" s="1">
        <v>0.4</v>
      </c>
      <c r="F1060" s="1">
        <f>D1060*E1060</f>
        <v>1312</v>
      </c>
    </row>
    <row r="1061" spans="1:6">
      <c r="A1061" s="5" t="str">
        <f>A1053</f>
        <v>Estaca 664+16,00 A 673+00,00</v>
      </c>
      <c r="B1061" s="1">
        <f t="shared" si="113"/>
        <v>164</v>
      </c>
      <c r="C1061" s="1">
        <f t="shared" si="113"/>
        <v>8.6</v>
      </c>
      <c r="D1061" s="3">
        <f>C1061*B1061</f>
        <v>1410.3999999999999</v>
      </c>
      <c r="E1061" s="1">
        <v>0.4</v>
      </c>
      <c r="F1061" s="1">
        <f>D1061*E1061</f>
        <v>564.16</v>
      </c>
    </row>
    <row r="1062" spans="1:6">
      <c r="A1062" s="5" t="str">
        <f>A1054</f>
        <v>Estaca 673+0,00 A 735+00,00</v>
      </c>
      <c r="B1062" s="1">
        <f t="shared" si="113"/>
        <v>1240</v>
      </c>
      <c r="C1062" s="1">
        <f t="shared" si="113"/>
        <v>8</v>
      </c>
      <c r="D1062" s="3">
        <f>C1062*B1062</f>
        <v>9920</v>
      </c>
      <c r="E1062" s="1">
        <v>0.4</v>
      </c>
      <c r="F1062" s="1">
        <f>D1062*E1062</f>
        <v>3968</v>
      </c>
    </row>
    <row r="1063" spans="1:6">
      <c r="A1063" s="20" t="s">
        <v>6</v>
      </c>
      <c r="B1063" s="21"/>
      <c r="C1063" s="21"/>
      <c r="D1063" s="21"/>
      <c r="E1063" s="22"/>
      <c r="F1063" s="10">
        <f>SUM(F1060:F1062)</f>
        <v>5844.16</v>
      </c>
    </row>
    <row r="1065" spans="1:6" ht="15">
      <c r="A1065" s="53" t="s">
        <v>23</v>
      </c>
      <c r="B1065" s="54"/>
      <c r="C1065" s="54"/>
      <c r="D1065" s="54"/>
      <c r="E1065" s="54"/>
      <c r="F1065" s="55"/>
    </row>
    <row r="1066" spans="1:6" ht="38.25">
      <c r="A1066" s="24" t="s">
        <v>13</v>
      </c>
      <c r="B1066" s="6" t="s">
        <v>3</v>
      </c>
      <c r="C1066" s="6" t="s">
        <v>4</v>
      </c>
      <c r="D1066" s="6" t="s">
        <v>0</v>
      </c>
      <c r="E1066" s="6" t="s">
        <v>1</v>
      </c>
      <c r="F1066" s="6" t="s">
        <v>2</v>
      </c>
    </row>
    <row r="1067" spans="1:6">
      <c r="A1067" s="5" t="str">
        <f t="shared" ref="A1067:C1069" si="114">A1060</f>
        <v>Estaca 640+0,00 A 661+10,00</v>
      </c>
      <c r="B1067" s="1">
        <f t="shared" si="114"/>
        <v>410</v>
      </c>
      <c r="C1067" s="1">
        <f t="shared" si="114"/>
        <v>8</v>
      </c>
      <c r="D1067" s="3">
        <f>C1067*B1067</f>
        <v>3280</v>
      </c>
      <c r="E1067" s="1">
        <v>0.2</v>
      </c>
      <c r="F1067" s="1">
        <f>D1067*E1067</f>
        <v>656</v>
      </c>
    </row>
    <row r="1068" spans="1:6">
      <c r="A1068" s="5" t="str">
        <f t="shared" si="114"/>
        <v>Estaca 664+16,00 A 673+00,00</v>
      </c>
      <c r="B1068" s="1">
        <f t="shared" si="114"/>
        <v>164</v>
      </c>
      <c r="C1068" s="1">
        <f t="shared" si="114"/>
        <v>8.6</v>
      </c>
      <c r="D1068" s="3">
        <f>C1068*B1068</f>
        <v>1410.3999999999999</v>
      </c>
      <c r="E1068" s="1">
        <v>0.2</v>
      </c>
      <c r="F1068" s="1">
        <f>D1068*E1068</f>
        <v>282.08</v>
      </c>
    </row>
    <row r="1069" spans="1:6">
      <c r="A1069" s="5" t="str">
        <f t="shared" si="114"/>
        <v>Estaca 673+0,00 A 735+00,00</v>
      </c>
      <c r="B1069" s="1">
        <f t="shared" si="114"/>
        <v>1240</v>
      </c>
      <c r="C1069" s="1">
        <f t="shared" si="114"/>
        <v>8</v>
      </c>
      <c r="D1069" s="3">
        <f>C1069*B1069</f>
        <v>9920</v>
      </c>
      <c r="E1069" s="1">
        <v>0.2</v>
      </c>
      <c r="F1069" s="1">
        <f>D1069*E1069</f>
        <v>1984</v>
      </c>
    </row>
    <row r="1070" spans="1:6">
      <c r="A1070" s="20" t="s">
        <v>6</v>
      </c>
      <c r="B1070" s="21"/>
      <c r="C1070" s="21"/>
      <c r="D1070" s="21"/>
      <c r="E1070" s="22"/>
      <c r="F1070" s="10">
        <f>SUM(F1067:F1069)</f>
        <v>2922.08</v>
      </c>
    </row>
    <row r="1072" spans="1:6" ht="15">
      <c r="A1072" s="53" t="s">
        <v>24</v>
      </c>
      <c r="B1072" s="54"/>
      <c r="C1072" s="54"/>
      <c r="D1072" s="54"/>
      <c r="E1072" s="54"/>
      <c r="F1072" s="55"/>
    </row>
    <row r="1073" spans="1:6" ht="38.25">
      <c r="A1073" s="24" t="s">
        <v>13</v>
      </c>
      <c r="B1073" s="6" t="s">
        <v>3</v>
      </c>
      <c r="C1073" s="6" t="s">
        <v>4</v>
      </c>
      <c r="D1073" s="6" t="s">
        <v>0</v>
      </c>
      <c r="E1073" s="6" t="s">
        <v>1</v>
      </c>
      <c r="F1073" s="6" t="s">
        <v>2</v>
      </c>
    </row>
    <row r="1074" spans="1:6">
      <c r="A1074" s="5" t="str">
        <f t="shared" ref="A1074:C1076" si="115">A1067</f>
        <v>Estaca 640+0,00 A 661+10,00</v>
      </c>
      <c r="B1074" s="1">
        <f t="shared" si="115"/>
        <v>410</v>
      </c>
      <c r="C1074" s="1">
        <f t="shared" si="115"/>
        <v>8</v>
      </c>
      <c r="D1074" s="3">
        <f>C1074*B1074</f>
        <v>3280</v>
      </c>
      <c r="E1074" s="1">
        <v>0.2</v>
      </c>
      <c r="F1074" s="1">
        <f>D1074*E1074</f>
        <v>656</v>
      </c>
    </row>
    <row r="1075" spans="1:6">
      <c r="A1075" s="5" t="str">
        <f t="shared" si="115"/>
        <v>Estaca 664+16,00 A 673+00,00</v>
      </c>
      <c r="B1075" s="1">
        <f t="shared" si="115"/>
        <v>164</v>
      </c>
      <c r="C1075" s="1">
        <f t="shared" si="115"/>
        <v>8.6</v>
      </c>
      <c r="D1075" s="3">
        <f>C1075*B1075</f>
        <v>1410.3999999999999</v>
      </c>
      <c r="E1075" s="1">
        <v>0.2</v>
      </c>
      <c r="F1075" s="1">
        <f>D1075*E1075</f>
        <v>282.08</v>
      </c>
    </row>
    <row r="1076" spans="1:6">
      <c r="A1076" s="5" t="str">
        <f t="shared" si="115"/>
        <v>Estaca 673+0,00 A 735+00,00</v>
      </c>
      <c r="B1076" s="1">
        <f t="shared" si="115"/>
        <v>1240</v>
      </c>
      <c r="C1076" s="1">
        <f t="shared" si="115"/>
        <v>8</v>
      </c>
      <c r="D1076" s="3">
        <f>C1076*B1076</f>
        <v>9920</v>
      </c>
      <c r="E1076" s="1">
        <v>0.2</v>
      </c>
      <c r="F1076" s="1">
        <f>D1076*E1076</f>
        <v>1984</v>
      </c>
    </row>
    <row r="1077" spans="1:6">
      <c r="A1077" s="20" t="s">
        <v>6</v>
      </c>
      <c r="B1077" s="21"/>
      <c r="C1077" s="21"/>
      <c r="D1077" s="21"/>
      <c r="E1077" s="22"/>
      <c r="F1077" s="10">
        <f>SUM(F1074:F1076)</f>
        <v>2922.08</v>
      </c>
    </row>
    <row r="1079" spans="1:6" ht="15">
      <c r="A1079" s="53" t="s">
        <v>26</v>
      </c>
      <c r="B1079" s="54"/>
      <c r="C1079" s="54"/>
      <c r="D1079" s="54"/>
      <c r="E1079" s="54"/>
      <c r="F1079" s="55"/>
    </row>
    <row r="1080" spans="1:6" ht="25.5">
      <c r="A1080" s="57" t="s">
        <v>13</v>
      </c>
      <c r="B1080" s="58"/>
      <c r="C1080" s="59"/>
      <c r="D1080" s="6" t="s">
        <v>3</v>
      </c>
      <c r="E1080" s="6" t="s">
        <v>4</v>
      </c>
      <c r="F1080" s="6" t="s">
        <v>0</v>
      </c>
    </row>
    <row r="1081" spans="1:6">
      <c r="A1081" s="66" t="str">
        <f>A1074</f>
        <v>Estaca 640+0,00 A 661+10,00</v>
      </c>
      <c r="B1081" s="67"/>
      <c r="C1081" s="68"/>
      <c r="D1081" s="1">
        <f t="shared" ref="D1081:E1083" si="116">B1074</f>
        <v>410</v>
      </c>
      <c r="E1081" s="1">
        <f t="shared" si="116"/>
        <v>8</v>
      </c>
      <c r="F1081" s="1">
        <f>D1081*E1081</f>
        <v>3280</v>
      </c>
    </row>
    <row r="1082" spans="1:6">
      <c r="A1082" s="66" t="str">
        <f>A1075</f>
        <v>Estaca 664+16,00 A 673+00,00</v>
      </c>
      <c r="B1082" s="67"/>
      <c r="C1082" s="68"/>
      <c r="D1082" s="1">
        <f t="shared" si="116"/>
        <v>164</v>
      </c>
      <c r="E1082" s="1">
        <f t="shared" si="116"/>
        <v>8.6</v>
      </c>
      <c r="F1082" s="1">
        <f>D1082*E1082</f>
        <v>1410.3999999999999</v>
      </c>
    </row>
    <row r="1083" spans="1:6">
      <c r="A1083" s="66" t="str">
        <f>A1076</f>
        <v>Estaca 673+0,00 A 735+00,00</v>
      </c>
      <c r="B1083" s="67"/>
      <c r="C1083" s="68"/>
      <c r="D1083" s="1">
        <f t="shared" si="116"/>
        <v>1240</v>
      </c>
      <c r="E1083" s="1">
        <f t="shared" si="116"/>
        <v>8</v>
      </c>
      <c r="F1083" s="1">
        <f>D1083*E1083</f>
        <v>9920</v>
      </c>
    </row>
    <row r="1084" spans="1:6">
      <c r="A1084" s="63" t="s">
        <v>6</v>
      </c>
      <c r="B1084" s="64"/>
      <c r="C1084" s="64"/>
      <c r="D1084" s="64"/>
      <c r="E1084" s="65"/>
      <c r="F1084" s="10">
        <f>SUM(F1081:F1083)</f>
        <v>14610.4</v>
      </c>
    </row>
    <row r="1086" spans="1:6" ht="15">
      <c r="A1086" s="53" t="s">
        <v>25</v>
      </c>
      <c r="B1086" s="54"/>
      <c r="C1086" s="54"/>
      <c r="D1086" s="54"/>
      <c r="E1086" s="54"/>
      <c r="F1086" s="55"/>
    </row>
    <row r="1087" spans="1:6" ht="38.25">
      <c r="A1087" s="24" t="s">
        <v>13</v>
      </c>
      <c r="B1087" s="6" t="s">
        <v>3</v>
      </c>
      <c r="C1087" s="6" t="s">
        <v>4</v>
      </c>
      <c r="D1087" s="6" t="s">
        <v>0</v>
      </c>
      <c r="E1087" s="6" t="s">
        <v>1</v>
      </c>
      <c r="F1087" s="6" t="s">
        <v>2</v>
      </c>
    </row>
    <row r="1088" spans="1:6">
      <c r="A1088" s="5" t="str">
        <f>A1081</f>
        <v>Estaca 640+0,00 A 661+10,00</v>
      </c>
      <c r="B1088" s="1">
        <f t="shared" ref="B1088:C1090" si="117">D1081</f>
        <v>410</v>
      </c>
      <c r="C1088" s="1">
        <f t="shared" si="117"/>
        <v>8</v>
      </c>
      <c r="D1088" s="3">
        <f>C1088*B1088</f>
        <v>3280</v>
      </c>
      <c r="E1088" s="1">
        <v>0.14000000000000001</v>
      </c>
      <c r="F1088" s="1">
        <f>D1088*E1088</f>
        <v>459.20000000000005</v>
      </c>
    </row>
    <row r="1089" spans="1:7">
      <c r="A1089" s="5" t="str">
        <f>A1082</f>
        <v>Estaca 664+16,00 A 673+00,00</v>
      </c>
      <c r="B1089" s="1">
        <f t="shared" si="117"/>
        <v>164</v>
      </c>
      <c r="C1089" s="1">
        <f t="shared" si="117"/>
        <v>8.6</v>
      </c>
      <c r="D1089" s="3">
        <f>C1089*B1089</f>
        <v>1410.3999999999999</v>
      </c>
      <c r="E1089" s="1">
        <v>0.14000000000000001</v>
      </c>
      <c r="F1089" s="1">
        <f>D1089*E1089</f>
        <v>197.45599999999999</v>
      </c>
    </row>
    <row r="1090" spans="1:7">
      <c r="A1090" s="5" t="str">
        <f>A1083</f>
        <v>Estaca 673+0,00 A 735+00,00</v>
      </c>
      <c r="B1090" s="1">
        <f t="shared" si="117"/>
        <v>1240</v>
      </c>
      <c r="C1090" s="1">
        <f t="shared" si="117"/>
        <v>8</v>
      </c>
      <c r="D1090" s="3">
        <f>C1090*B1090</f>
        <v>9920</v>
      </c>
      <c r="E1090" s="1">
        <v>0.14000000000000001</v>
      </c>
      <c r="F1090" s="1">
        <f>D1090*E1090</f>
        <v>1388.8000000000002</v>
      </c>
    </row>
    <row r="1091" spans="1:7">
      <c r="A1091" s="63" t="s">
        <v>6</v>
      </c>
      <c r="B1091" s="64"/>
      <c r="C1091" s="64"/>
      <c r="D1091" s="64"/>
      <c r="E1091" s="65"/>
      <c r="F1091" s="10">
        <f>SUM(F1088:F1090)</f>
        <v>2045.4560000000001</v>
      </c>
    </row>
    <row r="1093" spans="1:7" ht="15">
      <c r="A1093" s="53" t="s">
        <v>27</v>
      </c>
      <c r="B1093" s="54"/>
      <c r="C1093" s="54"/>
      <c r="D1093" s="54"/>
      <c r="E1093" s="54"/>
      <c r="F1093" s="55"/>
    </row>
    <row r="1094" spans="1:7" ht="25.5">
      <c r="A1094" s="57" t="s">
        <v>13</v>
      </c>
      <c r="B1094" s="59"/>
      <c r="C1094" s="6" t="s">
        <v>3</v>
      </c>
      <c r="D1094" s="6" t="s">
        <v>4</v>
      </c>
      <c r="E1094" s="6" t="s">
        <v>7</v>
      </c>
      <c r="F1094" s="6" t="s">
        <v>0</v>
      </c>
    </row>
    <row r="1095" spans="1:7">
      <c r="A1095" s="60" t="str">
        <f>A1088</f>
        <v>Estaca 640+0,00 A 661+10,00</v>
      </c>
      <c r="B1095" s="62"/>
      <c r="C1095" s="1">
        <f t="shared" ref="C1095:D1097" si="118">B1088</f>
        <v>410</v>
      </c>
      <c r="D1095" s="1">
        <f t="shared" si="118"/>
        <v>8</v>
      </c>
      <c r="E1095" s="14">
        <v>1</v>
      </c>
      <c r="F1095" s="3">
        <f>D1095*E1095*C1095</f>
        <v>3280</v>
      </c>
    </row>
    <row r="1096" spans="1:7">
      <c r="A1096" s="23" t="str">
        <f>A1089</f>
        <v>Estaca 664+16,00 A 673+00,00</v>
      </c>
      <c r="B1096" s="34"/>
      <c r="C1096" s="1">
        <f t="shared" si="118"/>
        <v>164</v>
      </c>
      <c r="D1096" s="1">
        <f t="shared" si="118"/>
        <v>8.6</v>
      </c>
      <c r="E1096" s="14">
        <v>1</v>
      </c>
      <c r="F1096" s="3">
        <f>D1096*E1096*C1096</f>
        <v>1410.3999999999999</v>
      </c>
    </row>
    <row r="1097" spans="1:7">
      <c r="A1097" s="60" t="str">
        <f>A1090</f>
        <v>Estaca 673+0,00 A 735+00,00</v>
      </c>
      <c r="B1097" s="62"/>
      <c r="C1097" s="1">
        <f t="shared" si="118"/>
        <v>1240</v>
      </c>
      <c r="D1097" s="1">
        <f t="shared" si="118"/>
        <v>8</v>
      </c>
      <c r="E1097" s="14">
        <v>1</v>
      </c>
      <c r="F1097" s="3">
        <f>D1097*E1097*C1097</f>
        <v>9920</v>
      </c>
    </row>
    <row r="1098" spans="1:7">
      <c r="A1098" s="63" t="s">
        <v>6</v>
      </c>
      <c r="B1098" s="64"/>
      <c r="C1098" s="64"/>
      <c r="D1098" s="64"/>
      <c r="E1098" s="65"/>
      <c r="F1098" s="10">
        <f>SUM(F1095:F1097)</f>
        <v>14610.4</v>
      </c>
    </row>
    <row r="1100" spans="1:7" ht="15">
      <c r="A1100" s="53" t="s">
        <v>37</v>
      </c>
      <c r="B1100" s="54"/>
      <c r="C1100" s="54"/>
      <c r="D1100" s="54"/>
      <c r="E1100" s="54"/>
      <c r="F1100" s="55"/>
    </row>
    <row r="1101" spans="1:7" ht="38.25">
      <c r="A1101" s="24" t="s">
        <v>13</v>
      </c>
      <c r="B1101" s="6" t="s">
        <v>3</v>
      </c>
      <c r="C1101" s="6" t="s">
        <v>4</v>
      </c>
      <c r="D1101" s="6" t="s">
        <v>0</v>
      </c>
      <c r="E1101" s="6" t="s">
        <v>1</v>
      </c>
      <c r="F1101" s="6" t="s">
        <v>2</v>
      </c>
    </row>
    <row r="1102" spans="1:7">
      <c r="A1102" s="5" t="str">
        <f>A1052</f>
        <v>Estaca 640+0,00 A 661+10,00</v>
      </c>
      <c r="B1102" s="1">
        <f>D1052</f>
        <v>410</v>
      </c>
      <c r="C1102" s="1">
        <v>7</v>
      </c>
      <c r="D1102" s="1">
        <f>C1102*B1102</f>
        <v>2870</v>
      </c>
      <c r="E1102" s="1">
        <v>0.24</v>
      </c>
      <c r="F1102" s="1">
        <f>E1102*D1102</f>
        <v>688.8</v>
      </c>
      <c r="G1102" s="27"/>
    </row>
    <row r="1103" spans="1:7">
      <c r="A1103" s="5" t="s">
        <v>77</v>
      </c>
      <c r="B1103" s="1">
        <v>66</v>
      </c>
      <c r="C1103" s="1">
        <v>7</v>
      </c>
      <c r="D1103" s="1">
        <f>C1103*B1103</f>
        <v>462</v>
      </c>
      <c r="E1103" s="1">
        <v>0.1</v>
      </c>
      <c r="F1103" s="1">
        <f>E1103*D1103</f>
        <v>46.2</v>
      </c>
      <c r="G1103" s="27"/>
    </row>
    <row r="1104" spans="1:7">
      <c r="A1104" s="5" t="str">
        <f>A1053</f>
        <v>Estaca 664+16,00 A 673+00,00</v>
      </c>
      <c r="B1104" s="1">
        <f>D1053</f>
        <v>164</v>
      </c>
      <c r="C1104" s="1">
        <v>7.6</v>
      </c>
      <c r="D1104" s="1">
        <f>C1104*B1104</f>
        <v>1246.3999999999999</v>
      </c>
      <c r="E1104" s="1">
        <v>0.24</v>
      </c>
      <c r="F1104" s="1">
        <f>E1104*D1104</f>
        <v>299.13599999999997</v>
      </c>
      <c r="G1104" s="27"/>
    </row>
    <row r="1105" spans="1:7">
      <c r="A1105" s="5" t="s">
        <v>78</v>
      </c>
      <c r="B1105" s="1">
        <v>1240</v>
      </c>
      <c r="C1105" s="1">
        <v>7</v>
      </c>
      <c r="D1105" s="1">
        <f>C1105*B1105</f>
        <v>8680</v>
      </c>
      <c r="E1105" s="1">
        <v>0.24</v>
      </c>
      <c r="F1105" s="1">
        <f>E1105*D1105</f>
        <v>2083.1999999999998</v>
      </c>
      <c r="G1105" s="27"/>
    </row>
    <row r="1106" spans="1:7">
      <c r="A1106" s="71" t="s">
        <v>6</v>
      </c>
      <c r="B1106" s="72"/>
      <c r="C1106" s="73"/>
      <c r="D1106" s="4">
        <f>SUM(D1102:D1105)</f>
        <v>13258.4</v>
      </c>
      <c r="E1106" s="25"/>
      <c r="F1106" s="4">
        <f>SUM(F1102:F1105)</f>
        <v>3117.3359999999998</v>
      </c>
    </row>
    <row r="1107" spans="1:7">
      <c r="A1107" s="56"/>
      <c r="B1107" s="56"/>
      <c r="C1107" s="56"/>
      <c r="D1107" s="56"/>
      <c r="E1107" s="56"/>
      <c r="F1107" s="56"/>
    </row>
    <row r="1108" spans="1:7" ht="15">
      <c r="A1108" s="53" t="s">
        <v>40</v>
      </c>
      <c r="B1108" s="54"/>
      <c r="C1108" s="54"/>
      <c r="D1108" s="54"/>
      <c r="E1108" s="54"/>
      <c r="F1108" s="55"/>
    </row>
    <row r="1109" spans="1:7" ht="25.5">
      <c r="A1109" s="57" t="s">
        <v>13</v>
      </c>
      <c r="B1109" s="59"/>
      <c r="C1109" s="6" t="s">
        <v>3</v>
      </c>
      <c r="D1109" s="6" t="s">
        <v>4</v>
      </c>
      <c r="E1109" s="6" t="s">
        <v>7</v>
      </c>
      <c r="F1109" s="6" t="s">
        <v>0</v>
      </c>
    </row>
    <row r="1110" spans="1:7">
      <c r="A1110" s="60" t="str">
        <f>A1102</f>
        <v>Estaca 640+0,00 A 661+10,00</v>
      </c>
      <c r="B1110" s="62"/>
      <c r="C1110" s="1">
        <f>B1102</f>
        <v>410</v>
      </c>
      <c r="D1110" s="1">
        <f>C1102</f>
        <v>7</v>
      </c>
      <c r="E1110" s="14">
        <v>1</v>
      </c>
      <c r="F1110" s="3">
        <f>D1110*E1110*C1110</f>
        <v>2870</v>
      </c>
    </row>
    <row r="1111" spans="1:7">
      <c r="A1111" s="60" t="str">
        <f>A1103</f>
        <v>Estaca 661+10,00 A 664+16,00</v>
      </c>
      <c r="B1111" s="62"/>
      <c r="C1111" s="1">
        <f t="shared" ref="C1111:D1113" si="119">B1103</f>
        <v>66</v>
      </c>
      <c r="D1111" s="1">
        <f t="shared" si="119"/>
        <v>7</v>
      </c>
      <c r="E1111" s="14">
        <v>1</v>
      </c>
      <c r="F1111" s="3">
        <f>D1111*E1111*C1111</f>
        <v>462</v>
      </c>
    </row>
    <row r="1112" spans="1:7">
      <c r="A1112" s="60" t="str">
        <f>A1104</f>
        <v>Estaca 664+16,00 A 673+00,00</v>
      </c>
      <c r="B1112" s="62"/>
      <c r="C1112" s="1">
        <f t="shared" si="119"/>
        <v>164</v>
      </c>
      <c r="D1112" s="1">
        <f t="shared" si="119"/>
        <v>7.6</v>
      </c>
      <c r="E1112" s="14">
        <v>1</v>
      </c>
      <c r="F1112" s="3">
        <f>D1112*E1112*C1112</f>
        <v>1246.3999999999999</v>
      </c>
    </row>
    <row r="1113" spans="1:7">
      <c r="A1113" s="60" t="str">
        <f>A1105</f>
        <v>Estaca 673+00,00 A 735+00,00</v>
      </c>
      <c r="B1113" s="62"/>
      <c r="C1113" s="1">
        <f t="shared" si="119"/>
        <v>1240</v>
      </c>
      <c r="D1113" s="1">
        <f t="shared" si="119"/>
        <v>7</v>
      </c>
      <c r="E1113" s="14">
        <v>1</v>
      </c>
      <c r="F1113" s="3">
        <f>D1113*E1113*C1113</f>
        <v>8680</v>
      </c>
    </row>
    <row r="1114" spans="1:7">
      <c r="A1114" s="63" t="s">
        <v>6</v>
      </c>
      <c r="B1114" s="64"/>
      <c r="C1114" s="64"/>
      <c r="D1114" s="64"/>
      <c r="E1114" s="65"/>
      <c r="F1114" s="4">
        <f>SUM(F1110:F1113)</f>
        <v>13258.4</v>
      </c>
    </row>
    <row r="1115" spans="1:7">
      <c r="A1115" s="56"/>
      <c r="B1115" s="56"/>
      <c r="C1115" s="56"/>
      <c r="D1115" s="56"/>
      <c r="E1115" s="56"/>
      <c r="F1115" s="56"/>
    </row>
    <row r="1116" spans="1:7" ht="15">
      <c r="A1116" s="53" t="s">
        <v>39</v>
      </c>
      <c r="B1116" s="54"/>
      <c r="C1116" s="54"/>
      <c r="D1116" s="54"/>
      <c r="E1116" s="54"/>
      <c r="F1116" s="55"/>
    </row>
    <row r="1117" spans="1:7" ht="25.5">
      <c r="A1117" s="57" t="s">
        <v>13</v>
      </c>
      <c r="B1117" s="59"/>
      <c r="C1117" s="6" t="s">
        <v>3</v>
      </c>
      <c r="D1117" s="6" t="s">
        <v>4</v>
      </c>
      <c r="E1117" s="6" t="s">
        <v>7</v>
      </c>
      <c r="F1117" s="6" t="s">
        <v>0</v>
      </c>
    </row>
    <row r="1118" spans="1:7">
      <c r="A1118" s="60" t="str">
        <f>A1110</f>
        <v>Estaca 640+0,00 A 661+10,00</v>
      </c>
      <c r="B1118" s="62"/>
      <c r="C1118" s="1">
        <f t="shared" ref="C1118:D1121" si="120">C1110</f>
        <v>410</v>
      </c>
      <c r="D1118" s="1">
        <f t="shared" si="120"/>
        <v>7</v>
      </c>
      <c r="E1118" s="14">
        <v>1</v>
      </c>
      <c r="F1118" s="3">
        <f>D1118*E1118*C1118</f>
        <v>2870</v>
      </c>
    </row>
    <row r="1119" spans="1:7">
      <c r="A1119" s="60" t="str">
        <f>A1111</f>
        <v>Estaca 661+10,00 A 664+16,00</v>
      </c>
      <c r="B1119" s="62"/>
      <c r="C1119" s="1">
        <f t="shared" si="120"/>
        <v>66</v>
      </c>
      <c r="D1119" s="1">
        <f t="shared" si="120"/>
        <v>7</v>
      </c>
      <c r="E1119" s="14">
        <v>1</v>
      </c>
      <c r="F1119" s="3">
        <f>D1119*E1119*C1119</f>
        <v>462</v>
      </c>
    </row>
    <row r="1120" spans="1:7">
      <c r="A1120" s="60" t="str">
        <f>A1112</f>
        <v>Estaca 664+16,00 A 673+00,00</v>
      </c>
      <c r="B1120" s="62"/>
      <c r="C1120" s="1">
        <f t="shared" si="120"/>
        <v>164</v>
      </c>
      <c r="D1120" s="1">
        <f t="shared" si="120"/>
        <v>7.6</v>
      </c>
      <c r="E1120" s="14">
        <v>1</v>
      </c>
      <c r="F1120" s="3">
        <f>D1120*E1120*C1120</f>
        <v>1246.3999999999999</v>
      </c>
    </row>
    <row r="1121" spans="1:6">
      <c r="A1121" s="60" t="str">
        <f>A1113</f>
        <v>Estaca 673+00,00 A 735+00,00</v>
      </c>
      <c r="B1121" s="62"/>
      <c r="C1121" s="1">
        <f t="shared" si="120"/>
        <v>1240</v>
      </c>
      <c r="D1121" s="1">
        <f t="shared" si="120"/>
        <v>7</v>
      </c>
      <c r="E1121" s="14">
        <v>1</v>
      </c>
      <c r="F1121" s="3">
        <f>D1121*E1121*C1121</f>
        <v>8680</v>
      </c>
    </row>
    <row r="1122" spans="1:6">
      <c r="A1122" s="63" t="s">
        <v>6</v>
      </c>
      <c r="B1122" s="64"/>
      <c r="C1122" s="64"/>
      <c r="D1122" s="64"/>
      <c r="E1122" s="65"/>
      <c r="F1122" s="4">
        <f>SUM(F1118:F1121)</f>
        <v>13258.4</v>
      </c>
    </row>
    <row r="1123" spans="1:6">
      <c r="A1123" s="56"/>
      <c r="B1123" s="56"/>
      <c r="C1123" s="56"/>
      <c r="D1123" s="56"/>
      <c r="E1123" s="56"/>
      <c r="F1123" s="56"/>
    </row>
    <row r="1124" spans="1:6" ht="15">
      <c r="A1124" s="53" t="s">
        <v>29</v>
      </c>
      <c r="B1124" s="54"/>
      <c r="C1124" s="54"/>
      <c r="D1124" s="54"/>
      <c r="E1124" s="54"/>
      <c r="F1124" s="55"/>
    </row>
    <row r="1125" spans="1:6" ht="25.5">
      <c r="A1125" s="57" t="s">
        <v>13</v>
      </c>
      <c r="B1125" s="58"/>
      <c r="C1125" s="58"/>
      <c r="D1125" s="58"/>
      <c r="E1125" s="59"/>
      <c r="F1125" s="6" t="s">
        <v>10</v>
      </c>
    </row>
    <row r="1126" spans="1:6">
      <c r="A1126" s="60" t="s">
        <v>43</v>
      </c>
      <c r="B1126" s="61"/>
      <c r="C1126" s="61"/>
      <c r="D1126" s="61"/>
      <c r="E1126" s="62"/>
      <c r="F1126" s="12">
        <v>1840</v>
      </c>
    </row>
    <row r="1127" spans="1:6">
      <c r="A1127" s="50" t="s">
        <v>9</v>
      </c>
      <c r="B1127" s="51"/>
      <c r="C1127" s="51"/>
      <c r="D1127" s="51"/>
      <c r="E1127" s="52"/>
      <c r="F1127" s="4">
        <f>F1126</f>
        <v>1840</v>
      </c>
    </row>
    <row r="1128" spans="1:6">
      <c r="A1128" s="50" t="s">
        <v>11</v>
      </c>
      <c r="B1128" s="51"/>
      <c r="C1128" s="51"/>
      <c r="D1128" s="51"/>
      <c r="E1128" s="52"/>
      <c r="F1128" s="4">
        <f>SUM(F1127:F1127)/2</f>
        <v>920</v>
      </c>
    </row>
    <row r="1129" spans="1:6">
      <c r="A1129" s="50" t="s">
        <v>12</v>
      </c>
      <c r="B1129" s="51"/>
      <c r="C1129" s="51"/>
      <c r="D1129" s="51"/>
      <c r="E1129" s="52"/>
      <c r="F1129" s="4">
        <f>SUM(F1128:F1128)</f>
        <v>920</v>
      </c>
    </row>
    <row r="1130" spans="1:6">
      <c r="A1130" s="56"/>
      <c r="B1130" s="56"/>
      <c r="C1130" s="56"/>
      <c r="D1130" s="56"/>
      <c r="E1130" s="56"/>
      <c r="F1130" s="56"/>
    </row>
    <row r="1131" spans="1:6" ht="15">
      <c r="A1131" s="53" t="s">
        <v>34</v>
      </c>
      <c r="B1131" s="54"/>
      <c r="C1131" s="54"/>
      <c r="D1131" s="54"/>
      <c r="E1131" s="54"/>
      <c r="F1131" s="55"/>
    </row>
    <row r="1132" spans="1:6" ht="25.5">
      <c r="A1132" s="45" t="s">
        <v>13</v>
      </c>
      <c r="B1132" s="46"/>
      <c r="C1132" s="46"/>
      <c r="D1132" s="46"/>
      <c r="E1132" s="47"/>
      <c r="F1132" s="6" t="s">
        <v>10</v>
      </c>
    </row>
    <row r="1133" spans="1:6">
      <c r="A1133" s="23" t="s">
        <v>43</v>
      </c>
      <c r="B1133" s="41"/>
      <c r="C1133" s="41"/>
      <c r="D1133" s="41"/>
      <c r="E1133" s="34"/>
      <c r="F1133" s="12">
        <v>1920</v>
      </c>
    </row>
    <row r="1134" spans="1:6">
      <c r="A1134" s="50" t="s">
        <v>9</v>
      </c>
      <c r="B1134" s="51"/>
      <c r="C1134" s="51"/>
      <c r="D1134" s="51"/>
      <c r="E1134" s="52"/>
      <c r="F1134" s="4">
        <f>F1133</f>
        <v>1920</v>
      </c>
    </row>
    <row r="1135" spans="1:6">
      <c r="A1135" s="50" t="s">
        <v>11</v>
      </c>
      <c r="B1135" s="51"/>
      <c r="C1135" s="51"/>
      <c r="D1135" s="51"/>
      <c r="E1135" s="52"/>
      <c r="F1135" s="4">
        <f>SUM(F1134:F1134)/2</f>
        <v>960</v>
      </c>
    </row>
    <row r="1136" spans="1:6">
      <c r="A1136" s="50" t="s">
        <v>12</v>
      </c>
      <c r="B1136" s="51"/>
      <c r="C1136" s="51"/>
      <c r="D1136" s="51"/>
      <c r="E1136" s="52"/>
      <c r="F1136" s="4">
        <f>SUM(F1135:F1135)</f>
        <v>960</v>
      </c>
    </row>
    <row r="1137" spans="1:6">
      <c r="A1137" s="56"/>
      <c r="B1137" s="56"/>
      <c r="C1137" s="56"/>
      <c r="D1137" s="56"/>
      <c r="E1137" s="56"/>
      <c r="F1137" s="56"/>
    </row>
    <row r="1138" spans="1:6" ht="15">
      <c r="A1138" s="53" t="s">
        <v>46</v>
      </c>
      <c r="B1138" s="54"/>
      <c r="C1138" s="54"/>
      <c r="D1138" s="54"/>
      <c r="E1138" s="54"/>
      <c r="F1138" s="55"/>
    </row>
    <row r="1139" spans="1:6" ht="25.5">
      <c r="A1139" s="57" t="s">
        <v>13</v>
      </c>
      <c r="B1139" s="58"/>
      <c r="C1139" s="58"/>
      <c r="D1139" s="58"/>
      <c r="E1139" s="59"/>
      <c r="F1139" s="6" t="s">
        <v>10</v>
      </c>
    </row>
    <row r="1140" spans="1:6">
      <c r="A1140" s="60" t="s">
        <v>43</v>
      </c>
      <c r="B1140" s="61"/>
      <c r="C1140" s="61"/>
      <c r="D1140" s="61"/>
      <c r="E1140" s="62"/>
      <c r="F1140" s="12">
        <f>2*720</f>
        <v>1440</v>
      </c>
    </row>
    <row r="1141" spans="1:6">
      <c r="A1141" s="50" t="s">
        <v>9</v>
      </c>
      <c r="B1141" s="51"/>
      <c r="C1141" s="51"/>
      <c r="D1141" s="51"/>
      <c r="E1141" s="52"/>
      <c r="F1141" s="4">
        <f>F1140</f>
        <v>1440</v>
      </c>
    </row>
    <row r="1142" spans="1:6">
      <c r="A1142" s="56"/>
      <c r="B1142" s="56"/>
      <c r="C1142" s="56"/>
      <c r="D1142" s="56"/>
      <c r="E1142" s="56"/>
      <c r="F1142" s="56"/>
    </row>
    <row r="1143" spans="1:6" ht="15">
      <c r="A1143" s="53" t="s">
        <v>44</v>
      </c>
      <c r="B1143" s="54"/>
      <c r="C1143" s="54"/>
      <c r="D1143" s="54"/>
      <c r="E1143" s="54"/>
      <c r="F1143" s="55"/>
    </row>
    <row r="1144" spans="1:6" ht="25.5">
      <c r="A1144" s="57" t="s">
        <v>13</v>
      </c>
      <c r="B1144" s="58"/>
      <c r="C1144" s="58"/>
      <c r="D1144" s="58"/>
      <c r="E1144" s="59"/>
      <c r="F1144" s="6" t="s">
        <v>10</v>
      </c>
    </row>
    <row r="1145" spans="1:6">
      <c r="A1145" s="60" t="s">
        <v>43</v>
      </c>
      <c r="B1145" s="61"/>
      <c r="C1145" s="61"/>
      <c r="D1145" s="61"/>
      <c r="E1145" s="62"/>
      <c r="F1145" s="12">
        <f>720</f>
        <v>720</v>
      </c>
    </row>
    <row r="1146" spans="1:6">
      <c r="A1146" s="50" t="s">
        <v>9</v>
      </c>
      <c r="B1146" s="51"/>
      <c r="C1146" s="51"/>
      <c r="D1146" s="51"/>
      <c r="E1146" s="52"/>
      <c r="F1146" s="4">
        <f>F1145</f>
        <v>720</v>
      </c>
    </row>
    <row r="1147" spans="1:6">
      <c r="A1147" s="26"/>
      <c r="B1147" s="26"/>
      <c r="C1147" s="26"/>
      <c r="D1147" s="26"/>
      <c r="E1147" s="26"/>
      <c r="F1147" s="19"/>
    </row>
    <row r="1148" spans="1:6" ht="15">
      <c r="A1148" s="53" t="s">
        <v>45</v>
      </c>
      <c r="B1148" s="54"/>
      <c r="C1148" s="54"/>
      <c r="D1148" s="54"/>
      <c r="E1148" s="54"/>
      <c r="F1148" s="55"/>
    </row>
    <row r="1149" spans="1:6" ht="25.5">
      <c r="A1149" s="57" t="s">
        <v>13</v>
      </c>
      <c r="B1149" s="58"/>
      <c r="C1149" s="58"/>
      <c r="D1149" s="58"/>
      <c r="E1149" s="59"/>
      <c r="F1149" s="6" t="s">
        <v>10</v>
      </c>
    </row>
    <row r="1150" spans="1:6">
      <c r="A1150" s="60" t="s">
        <v>43</v>
      </c>
      <c r="B1150" s="61"/>
      <c r="C1150" s="61"/>
      <c r="D1150" s="61"/>
      <c r="E1150" s="62"/>
      <c r="F1150" s="12">
        <v>1015</v>
      </c>
    </row>
    <row r="1151" spans="1:6">
      <c r="A1151" s="50" t="s">
        <v>9</v>
      </c>
      <c r="B1151" s="51"/>
      <c r="C1151" s="51"/>
      <c r="D1151" s="51"/>
      <c r="E1151" s="52"/>
      <c r="F1151" s="4">
        <f>F1150</f>
        <v>1015</v>
      </c>
    </row>
    <row r="1152" spans="1:6" ht="7.5" customHeight="1"/>
    <row r="1153" spans="1:7" s="2" customFormat="1" ht="15" customHeight="1">
      <c r="A1153" s="69" t="s">
        <v>135</v>
      </c>
      <c r="B1153" s="69"/>
      <c r="C1153" s="69"/>
      <c r="D1153" s="69"/>
      <c r="E1153" s="69"/>
      <c r="F1153" s="70"/>
      <c r="G1153" s="8"/>
    </row>
    <row r="1154" spans="1:7" ht="7.5" customHeight="1"/>
    <row r="1155" spans="1:7" s="2" customFormat="1" ht="20.100000000000001" customHeight="1">
      <c r="A1155" s="53" t="s">
        <v>20</v>
      </c>
      <c r="B1155" s="54"/>
      <c r="C1155" s="54"/>
      <c r="D1155" s="54"/>
      <c r="E1155" s="54"/>
      <c r="F1155" s="55"/>
    </row>
    <row r="1156" spans="1:7" s="2" customFormat="1" ht="24.95" customHeight="1">
      <c r="A1156" s="57" t="s">
        <v>13</v>
      </c>
      <c r="B1156" s="58"/>
      <c r="C1156" s="59"/>
      <c r="D1156" s="6" t="s">
        <v>3</v>
      </c>
      <c r="E1156" s="6" t="s">
        <v>4</v>
      </c>
      <c r="F1156" s="6" t="s">
        <v>0</v>
      </c>
    </row>
    <row r="1157" spans="1:7" s="2" customFormat="1" ht="15" customHeight="1">
      <c r="A1157" s="66" t="s">
        <v>120</v>
      </c>
      <c r="B1157" s="67"/>
      <c r="C1157" s="68"/>
      <c r="D1157" s="9">
        <v>437</v>
      </c>
      <c r="E1157" s="9">
        <v>8</v>
      </c>
      <c r="F1157" s="1">
        <f>D1157*E1157</f>
        <v>3496</v>
      </c>
    </row>
    <row r="1158" spans="1:7">
      <c r="A1158" s="63" t="s">
        <v>6</v>
      </c>
      <c r="B1158" s="64"/>
      <c r="C1158" s="64"/>
      <c r="D1158" s="64"/>
      <c r="E1158" s="65"/>
      <c r="F1158" s="10">
        <f>SUM(F1157:F1157)</f>
        <v>3496</v>
      </c>
    </row>
    <row r="1160" spans="1:7" ht="15">
      <c r="A1160" s="53" t="s">
        <v>22</v>
      </c>
      <c r="B1160" s="54"/>
      <c r="C1160" s="54"/>
      <c r="D1160" s="54"/>
      <c r="E1160" s="54"/>
      <c r="F1160" s="55"/>
    </row>
    <row r="1161" spans="1:7" ht="38.25">
      <c r="A1161" s="24" t="s">
        <v>13</v>
      </c>
      <c r="B1161" s="6" t="s">
        <v>3</v>
      </c>
      <c r="C1161" s="6" t="s">
        <v>4</v>
      </c>
      <c r="D1161" s="6" t="s">
        <v>0</v>
      </c>
      <c r="E1161" s="6" t="s">
        <v>1</v>
      </c>
      <c r="F1161" s="6" t="s">
        <v>2</v>
      </c>
    </row>
    <row r="1162" spans="1:7">
      <c r="A1162" s="5" t="str">
        <f>A1157</f>
        <v>Estaca 2+11,00 A 24+8,00</v>
      </c>
      <c r="B1162" s="1">
        <f>D1157</f>
        <v>437</v>
      </c>
      <c r="C1162" s="1">
        <f>E1157</f>
        <v>8</v>
      </c>
      <c r="D1162" s="3">
        <f>C1162*B1162</f>
        <v>3496</v>
      </c>
      <c r="E1162" s="1">
        <v>0.4</v>
      </c>
      <c r="F1162" s="1">
        <f>D1162*E1162</f>
        <v>1398.4</v>
      </c>
    </row>
    <row r="1163" spans="1:7">
      <c r="A1163" s="20" t="s">
        <v>6</v>
      </c>
      <c r="B1163" s="21"/>
      <c r="C1163" s="21"/>
      <c r="D1163" s="21"/>
      <c r="E1163" s="22"/>
      <c r="F1163" s="10">
        <f>SUM(F1162:F1162)</f>
        <v>1398.4</v>
      </c>
    </row>
    <row r="1165" spans="1:7" ht="15">
      <c r="A1165" s="53" t="s">
        <v>23</v>
      </c>
      <c r="B1165" s="54"/>
      <c r="C1165" s="54"/>
      <c r="D1165" s="54"/>
      <c r="E1165" s="54"/>
      <c r="F1165" s="55"/>
    </row>
    <row r="1166" spans="1:7" ht="38.25">
      <c r="A1166" s="24" t="s">
        <v>13</v>
      </c>
      <c r="B1166" s="6" t="s">
        <v>3</v>
      </c>
      <c r="C1166" s="6" t="s">
        <v>4</v>
      </c>
      <c r="D1166" s="6" t="s">
        <v>0</v>
      </c>
      <c r="E1166" s="6" t="s">
        <v>1</v>
      </c>
      <c r="F1166" s="6" t="s">
        <v>2</v>
      </c>
    </row>
    <row r="1167" spans="1:7">
      <c r="A1167" s="5" t="str">
        <f>A1157</f>
        <v>Estaca 2+11,00 A 24+8,00</v>
      </c>
      <c r="B1167" s="1">
        <f>D1157</f>
        <v>437</v>
      </c>
      <c r="C1167" s="1">
        <f>E1157</f>
        <v>8</v>
      </c>
      <c r="D1167" s="3">
        <f>C1167*B1167</f>
        <v>3496</v>
      </c>
      <c r="E1167" s="1">
        <v>0.2</v>
      </c>
      <c r="F1167" s="1">
        <f>D1167*E1167</f>
        <v>699.2</v>
      </c>
    </row>
    <row r="1168" spans="1:7">
      <c r="A1168" s="63" t="s">
        <v>6</v>
      </c>
      <c r="B1168" s="64"/>
      <c r="C1168" s="64"/>
      <c r="D1168" s="64"/>
      <c r="E1168" s="65"/>
      <c r="F1168" s="10">
        <f>SUM(F1167:F1167)</f>
        <v>699.2</v>
      </c>
    </row>
    <row r="1170" spans="1:6" ht="15">
      <c r="A1170" s="53" t="s">
        <v>24</v>
      </c>
      <c r="B1170" s="54"/>
      <c r="C1170" s="54"/>
      <c r="D1170" s="54"/>
      <c r="E1170" s="54"/>
      <c r="F1170" s="55"/>
    </row>
    <row r="1171" spans="1:6" ht="38.25">
      <c r="A1171" s="24" t="s">
        <v>13</v>
      </c>
      <c r="B1171" s="6" t="s">
        <v>3</v>
      </c>
      <c r="C1171" s="6" t="s">
        <v>4</v>
      </c>
      <c r="D1171" s="6" t="s">
        <v>0</v>
      </c>
      <c r="E1171" s="6" t="s">
        <v>1</v>
      </c>
      <c r="F1171" s="6" t="s">
        <v>2</v>
      </c>
    </row>
    <row r="1172" spans="1:6">
      <c r="A1172" s="5" t="str">
        <f>A1157</f>
        <v>Estaca 2+11,00 A 24+8,00</v>
      </c>
      <c r="B1172" s="1">
        <f>D1157</f>
        <v>437</v>
      </c>
      <c r="C1172" s="1">
        <f>E1157</f>
        <v>8</v>
      </c>
      <c r="D1172" s="3">
        <f>C1172*B1172</f>
        <v>3496</v>
      </c>
      <c r="E1172" s="1">
        <v>0.2</v>
      </c>
      <c r="F1172" s="1">
        <f>D1172*E1172</f>
        <v>699.2</v>
      </c>
    </row>
    <row r="1173" spans="1:6">
      <c r="A1173" s="20" t="s">
        <v>6</v>
      </c>
      <c r="B1173" s="21"/>
      <c r="C1173" s="21"/>
      <c r="D1173" s="21"/>
      <c r="E1173" s="22"/>
      <c r="F1173" s="10">
        <f>SUM(F1172:F1172)</f>
        <v>699.2</v>
      </c>
    </row>
    <row r="1175" spans="1:6" ht="15">
      <c r="A1175" s="53" t="s">
        <v>26</v>
      </c>
      <c r="B1175" s="54"/>
      <c r="C1175" s="54"/>
      <c r="D1175" s="54"/>
      <c r="E1175" s="54"/>
      <c r="F1175" s="55"/>
    </row>
    <row r="1176" spans="1:6" ht="25.5">
      <c r="A1176" s="57" t="s">
        <v>13</v>
      </c>
      <c r="B1176" s="58"/>
      <c r="C1176" s="59"/>
      <c r="D1176" s="6" t="s">
        <v>3</v>
      </c>
      <c r="E1176" s="6" t="s">
        <v>4</v>
      </c>
      <c r="F1176" s="6" t="s">
        <v>0</v>
      </c>
    </row>
    <row r="1177" spans="1:6">
      <c r="A1177" s="66" t="str">
        <f>A1162</f>
        <v>Estaca 2+11,00 A 24+8,00</v>
      </c>
      <c r="B1177" s="67"/>
      <c r="C1177" s="68"/>
      <c r="D1177" s="1">
        <f>D1157</f>
        <v>437</v>
      </c>
      <c r="E1177" s="1">
        <f>E1157</f>
        <v>8</v>
      </c>
      <c r="F1177" s="1">
        <f>D1177*E1177</f>
        <v>3496</v>
      </c>
    </row>
    <row r="1178" spans="1:6">
      <c r="A1178" s="63" t="s">
        <v>6</v>
      </c>
      <c r="B1178" s="64"/>
      <c r="C1178" s="64"/>
      <c r="D1178" s="64"/>
      <c r="E1178" s="65"/>
      <c r="F1178" s="10">
        <f>SUM(F1177:F1177)</f>
        <v>3496</v>
      </c>
    </row>
    <row r="1180" spans="1:6" ht="15">
      <c r="A1180" s="53" t="s">
        <v>25</v>
      </c>
      <c r="B1180" s="54"/>
      <c r="C1180" s="54"/>
      <c r="D1180" s="54"/>
      <c r="E1180" s="54"/>
      <c r="F1180" s="55"/>
    </row>
    <row r="1181" spans="1:6" ht="38.25">
      <c r="A1181" s="24" t="s">
        <v>13</v>
      </c>
      <c r="B1181" s="6" t="s">
        <v>3</v>
      </c>
      <c r="C1181" s="6" t="s">
        <v>4</v>
      </c>
      <c r="D1181" s="6" t="s">
        <v>0</v>
      </c>
      <c r="E1181" s="6" t="s">
        <v>1</v>
      </c>
      <c r="F1181" s="6" t="s">
        <v>2</v>
      </c>
    </row>
    <row r="1182" spans="1:6">
      <c r="A1182" s="5" t="str">
        <f>A1157</f>
        <v>Estaca 2+11,00 A 24+8,00</v>
      </c>
      <c r="B1182" s="1">
        <f>D1157</f>
        <v>437</v>
      </c>
      <c r="C1182" s="1">
        <f>E1157</f>
        <v>8</v>
      </c>
      <c r="D1182" s="3">
        <f>C1182*B1182</f>
        <v>3496</v>
      </c>
      <c r="E1182" s="1">
        <v>0.14000000000000001</v>
      </c>
      <c r="F1182" s="1">
        <f>D1182*E1182</f>
        <v>489.44000000000005</v>
      </c>
    </row>
    <row r="1183" spans="1:6">
      <c r="A1183" s="63" t="s">
        <v>6</v>
      </c>
      <c r="B1183" s="64"/>
      <c r="C1183" s="64"/>
      <c r="D1183" s="64"/>
      <c r="E1183" s="65"/>
      <c r="F1183" s="10">
        <f>SUM(F1182:F1182)</f>
        <v>489.44000000000005</v>
      </c>
    </row>
    <row r="1185" spans="1:6" ht="15">
      <c r="A1185" s="53" t="s">
        <v>27</v>
      </c>
      <c r="B1185" s="54"/>
      <c r="C1185" s="54"/>
      <c r="D1185" s="54"/>
      <c r="E1185" s="54"/>
      <c r="F1185" s="55"/>
    </row>
    <row r="1186" spans="1:6" ht="25.5">
      <c r="A1186" s="45" t="s">
        <v>13</v>
      </c>
      <c r="B1186" s="47"/>
      <c r="C1186" s="6" t="s">
        <v>3</v>
      </c>
      <c r="D1186" s="6" t="s">
        <v>4</v>
      </c>
      <c r="E1186" s="6" t="s">
        <v>7</v>
      </c>
      <c r="F1186" s="6" t="s">
        <v>0</v>
      </c>
    </row>
    <row r="1187" spans="1:6">
      <c r="A1187" s="60" t="str">
        <f>A1157</f>
        <v>Estaca 2+11,00 A 24+8,00</v>
      </c>
      <c r="B1187" s="62"/>
      <c r="C1187" s="1">
        <f>D1157</f>
        <v>437</v>
      </c>
      <c r="D1187" s="1">
        <f>E1157</f>
        <v>8</v>
      </c>
      <c r="E1187" s="14">
        <v>1</v>
      </c>
      <c r="F1187" s="3">
        <f>D1187*E1187*C1187</f>
        <v>3496</v>
      </c>
    </row>
    <row r="1188" spans="1:6">
      <c r="A1188" s="63" t="s">
        <v>6</v>
      </c>
      <c r="B1188" s="64"/>
      <c r="C1188" s="64"/>
      <c r="D1188" s="64"/>
      <c r="E1188" s="65"/>
      <c r="F1188" s="10">
        <f>SUM(F1187:F1187)</f>
        <v>3496</v>
      </c>
    </row>
    <row r="1189" spans="1:6">
      <c r="A1189" s="33"/>
      <c r="B1189" s="33"/>
      <c r="C1189" s="33"/>
      <c r="D1189" s="33"/>
      <c r="E1189" s="33"/>
      <c r="F1189" s="33"/>
    </row>
    <row r="1190" spans="1:6" ht="15">
      <c r="A1190" s="43" t="s">
        <v>37</v>
      </c>
      <c r="B1190" s="44"/>
      <c r="C1190" s="44"/>
      <c r="D1190" s="44"/>
      <c r="E1190" s="44"/>
      <c r="F1190" s="42"/>
    </row>
    <row r="1191" spans="1:6" ht="38.25">
      <c r="A1191" s="24" t="s">
        <v>13</v>
      </c>
      <c r="B1191" s="6" t="s">
        <v>3</v>
      </c>
      <c r="C1191" s="6" t="s">
        <v>4</v>
      </c>
      <c r="D1191" s="6" t="s">
        <v>0</v>
      </c>
      <c r="E1191" s="6" t="s">
        <v>1</v>
      </c>
      <c r="F1191" s="6" t="s">
        <v>2</v>
      </c>
    </row>
    <row r="1192" spans="1:6">
      <c r="A1192" s="5" t="str">
        <f>A1187</f>
        <v>Estaca 2+11,00 A 24+8,00</v>
      </c>
      <c r="B1192" s="1">
        <v>426.75</v>
      </c>
      <c r="C1192" s="1">
        <v>7</v>
      </c>
      <c r="D1192" s="1">
        <f>C1192*B1192</f>
        <v>2987.25</v>
      </c>
      <c r="E1192" s="1">
        <v>0.24</v>
      </c>
      <c r="F1192" s="1">
        <f>E1192*D1192</f>
        <v>716.93999999999994</v>
      </c>
    </row>
    <row r="1193" spans="1:6">
      <c r="A1193" s="23" t="s">
        <v>47</v>
      </c>
      <c r="B1193" s="1">
        <v>10</v>
      </c>
      <c r="C1193" s="1">
        <v>7</v>
      </c>
      <c r="D1193" s="1">
        <f>C1193*B1193</f>
        <v>70</v>
      </c>
      <c r="E1193" s="1">
        <v>0.17</v>
      </c>
      <c r="F1193" s="1">
        <f>E1193*D1193</f>
        <v>11.9</v>
      </c>
    </row>
    <row r="1194" spans="1:6">
      <c r="A1194" s="71" t="s">
        <v>6</v>
      </c>
      <c r="B1194" s="72"/>
      <c r="C1194" s="73"/>
      <c r="D1194" s="4">
        <f>SUM(D1192:D1192)</f>
        <v>2987.25</v>
      </c>
      <c r="E1194" s="25"/>
      <c r="F1194" s="4">
        <f>SUM(F1192:F1192)</f>
        <v>716.93999999999994</v>
      </c>
    </row>
    <row r="1195" spans="1:6">
      <c r="A1195" s="56"/>
      <c r="B1195" s="56"/>
      <c r="C1195" s="56"/>
      <c r="D1195" s="56"/>
      <c r="E1195" s="56"/>
      <c r="F1195" s="56"/>
    </row>
    <row r="1196" spans="1:6" ht="15">
      <c r="A1196" s="53" t="s">
        <v>40</v>
      </c>
      <c r="B1196" s="54"/>
      <c r="C1196" s="54"/>
      <c r="D1196" s="54"/>
      <c r="E1196" s="54"/>
      <c r="F1196" s="55"/>
    </row>
    <row r="1197" spans="1:6" ht="25.5">
      <c r="A1197" s="57" t="s">
        <v>13</v>
      </c>
      <c r="B1197" s="59"/>
      <c r="C1197" s="6" t="s">
        <v>3</v>
      </c>
      <c r="D1197" s="6" t="s">
        <v>4</v>
      </c>
      <c r="E1197" s="6" t="s">
        <v>7</v>
      </c>
      <c r="F1197" s="6" t="s">
        <v>0</v>
      </c>
    </row>
    <row r="1198" spans="1:6">
      <c r="A1198" s="60" t="str">
        <f>A1192</f>
        <v>Estaca 2+11,00 A 24+8,00</v>
      </c>
      <c r="B1198" s="62"/>
      <c r="C1198" s="1">
        <f>C1187</f>
        <v>437</v>
      </c>
      <c r="D1198" s="1">
        <f>C1192</f>
        <v>7</v>
      </c>
      <c r="E1198" s="14">
        <v>1</v>
      </c>
      <c r="F1198" s="3">
        <f>D1198*E1198*C1198</f>
        <v>3059</v>
      </c>
    </row>
    <row r="1199" spans="1:6">
      <c r="A1199" s="63" t="s">
        <v>6</v>
      </c>
      <c r="B1199" s="64"/>
      <c r="C1199" s="64"/>
      <c r="D1199" s="64"/>
      <c r="E1199" s="65"/>
      <c r="F1199" s="4">
        <f>SUM(F1198:F1198)</f>
        <v>3059</v>
      </c>
    </row>
    <row r="1200" spans="1:6">
      <c r="A1200" s="56"/>
      <c r="B1200" s="56"/>
      <c r="C1200" s="56"/>
      <c r="D1200" s="56"/>
      <c r="E1200" s="56"/>
      <c r="F1200" s="56"/>
    </row>
    <row r="1201" spans="1:6" ht="15">
      <c r="A1201" s="53" t="s">
        <v>39</v>
      </c>
      <c r="B1201" s="54"/>
      <c r="C1201" s="54"/>
      <c r="D1201" s="54"/>
      <c r="E1201" s="54"/>
      <c r="F1201" s="55"/>
    </row>
    <row r="1202" spans="1:6" ht="25.5">
      <c r="A1202" s="57" t="s">
        <v>13</v>
      </c>
      <c r="B1202" s="59"/>
      <c r="C1202" s="6" t="s">
        <v>3</v>
      </c>
      <c r="D1202" s="6" t="s">
        <v>4</v>
      </c>
      <c r="E1202" s="6" t="s">
        <v>7</v>
      </c>
      <c r="F1202" s="6" t="s">
        <v>0</v>
      </c>
    </row>
    <row r="1203" spans="1:6">
      <c r="A1203" s="60" t="str">
        <f>A1198</f>
        <v>Estaca 2+11,00 A 24+8,00</v>
      </c>
      <c r="B1203" s="62"/>
      <c r="C1203" s="1">
        <f>C1198</f>
        <v>437</v>
      </c>
      <c r="D1203" s="1">
        <f>D1198</f>
        <v>7</v>
      </c>
      <c r="E1203" s="14">
        <v>1</v>
      </c>
      <c r="F1203" s="3">
        <f>D1203*E1203*C1203</f>
        <v>3059</v>
      </c>
    </row>
    <row r="1204" spans="1:6">
      <c r="A1204" s="63" t="s">
        <v>6</v>
      </c>
      <c r="B1204" s="64"/>
      <c r="C1204" s="64"/>
      <c r="D1204" s="64"/>
      <c r="E1204" s="65"/>
      <c r="F1204" s="4">
        <f>SUM(F1203:F1203)</f>
        <v>3059</v>
      </c>
    </row>
    <row r="1205" spans="1:6">
      <c r="A1205" s="56"/>
      <c r="B1205" s="56"/>
      <c r="C1205" s="56"/>
      <c r="D1205" s="56"/>
      <c r="E1205" s="56"/>
      <c r="F1205" s="56"/>
    </row>
    <row r="1206" spans="1:6" ht="15">
      <c r="A1206" s="53" t="s">
        <v>29</v>
      </c>
      <c r="B1206" s="54"/>
      <c r="C1206" s="54"/>
      <c r="D1206" s="54"/>
      <c r="E1206" s="54"/>
      <c r="F1206" s="55"/>
    </row>
    <row r="1207" spans="1:6" ht="25.5">
      <c r="A1207" s="57" t="s">
        <v>13</v>
      </c>
      <c r="B1207" s="58"/>
      <c r="C1207" s="58"/>
      <c r="D1207" s="58"/>
      <c r="E1207" s="59"/>
      <c r="F1207" s="6" t="s">
        <v>10</v>
      </c>
    </row>
    <row r="1208" spans="1:6">
      <c r="A1208" s="60" t="str">
        <f>A1203</f>
        <v>Estaca 2+11,00 A 24+8,00</v>
      </c>
      <c r="B1208" s="61"/>
      <c r="C1208" s="61"/>
      <c r="D1208" s="61"/>
      <c r="E1208" s="62"/>
      <c r="F1208" s="12">
        <v>435</v>
      </c>
    </row>
    <row r="1209" spans="1:6">
      <c r="A1209" s="50" t="s">
        <v>9</v>
      </c>
      <c r="B1209" s="51"/>
      <c r="C1209" s="51"/>
      <c r="D1209" s="51"/>
      <c r="E1209" s="52"/>
      <c r="F1209" s="4">
        <f>F1208</f>
        <v>435</v>
      </c>
    </row>
    <row r="1210" spans="1:6">
      <c r="A1210" s="50" t="s">
        <v>11</v>
      </c>
      <c r="B1210" s="51"/>
      <c r="C1210" s="51"/>
      <c r="D1210" s="51"/>
      <c r="E1210" s="52"/>
      <c r="F1210" s="4">
        <f>SUM(F1209:F1209)/2</f>
        <v>217.5</v>
      </c>
    </row>
    <row r="1211" spans="1:6">
      <c r="A1211" s="50" t="s">
        <v>12</v>
      </c>
      <c r="B1211" s="51"/>
      <c r="C1211" s="51"/>
      <c r="D1211" s="51"/>
      <c r="E1211" s="52"/>
      <c r="F1211" s="4">
        <f>SUM(F1210:F1210)</f>
        <v>217.5</v>
      </c>
    </row>
    <row r="1212" spans="1:6">
      <c r="A1212" s="56"/>
      <c r="B1212" s="56"/>
      <c r="C1212" s="56"/>
      <c r="D1212" s="56"/>
      <c r="E1212" s="56"/>
      <c r="F1212" s="56"/>
    </row>
    <row r="1213" spans="1:6" ht="15">
      <c r="A1213" s="53" t="s">
        <v>34</v>
      </c>
      <c r="B1213" s="54"/>
      <c r="C1213" s="54"/>
      <c r="D1213" s="54"/>
      <c r="E1213" s="54"/>
      <c r="F1213" s="55"/>
    </row>
    <row r="1214" spans="1:6" ht="25.5">
      <c r="A1214" s="57" t="s">
        <v>13</v>
      </c>
      <c r="B1214" s="58"/>
      <c r="C1214" s="58"/>
      <c r="D1214" s="58"/>
      <c r="E1214" s="59"/>
      <c r="F1214" s="6" t="s">
        <v>10</v>
      </c>
    </row>
    <row r="1215" spans="1:6">
      <c r="A1215" s="60" t="str">
        <f>A1208</f>
        <v>Estaca 2+11,00 A 24+8,00</v>
      </c>
      <c r="B1215" s="61"/>
      <c r="C1215" s="61"/>
      <c r="D1215" s="61"/>
      <c r="E1215" s="62"/>
      <c r="F1215" s="12">
        <v>425</v>
      </c>
    </row>
    <row r="1216" spans="1:6">
      <c r="A1216" s="50" t="s">
        <v>9</v>
      </c>
      <c r="B1216" s="51"/>
      <c r="C1216" s="51"/>
      <c r="D1216" s="51"/>
      <c r="E1216" s="52"/>
      <c r="F1216" s="4">
        <f>F1215</f>
        <v>425</v>
      </c>
    </row>
    <row r="1217" spans="1:6">
      <c r="A1217" s="50" t="s">
        <v>11</v>
      </c>
      <c r="B1217" s="51"/>
      <c r="C1217" s="51"/>
      <c r="D1217" s="51"/>
      <c r="E1217" s="52"/>
      <c r="F1217" s="4">
        <f>SUM(F1216:F1216)/2</f>
        <v>212.5</v>
      </c>
    </row>
    <row r="1218" spans="1:6">
      <c r="A1218" s="50" t="s">
        <v>12</v>
      </c>
      <c r="B1218" s="51"/>
      <c r="C1218" s="51"/>
      <c r="D1218" s="51"/>
      <c r="E1218" s="52"/>
      <c r="F1218" s="4">
        <f>SUM(F1217:F1217)</f>
        <v>212.5</v>
      </c>
    </row>
    <row r="1219" spans="1:6">
      <c r="A1219" s="56"/>
      <c r="B1219" s="56"/>
      <c r="C1219" s="56"/>
      <c r="D1219" s="56"/>
      <c r="E1219" s="56"/>
      <c r="F1219" s="56"/>
    </row>
    <row r="1220" spans="1:6" ht="15">
      <c r="A1220" s="53" t="s">
        <v>46</v>
      </c>
      <c r="B1220" s="54"/>
      <c r="C1220" s="54"/>
      <c r="D1220" s="54"/>
      <c r="E1220" s="54"/>
      <c r="F1220" s="55"/>
    </row>
    <row r="1221" spans="1:6" ht="25.5">
      <c r="A1221" s="57" t="s">
        <v>13</v>
      </c>
      <c r="B1221" s="58"/>
      <c r="C1221" s="58"/>
      <c r="D1221" s="58"/>
      <c r="E1221" s="59"/>
      <c r="F1221" s="6" t="s">
        <v>10</v>
      </c>
    </row>
    <row r="1222" spans="1:6">
      <c r="A1222" s="60" t="str">
        <f>A1215</f>
        <v>Estaca 2+11,00 A 24+8,00</v>
      </c>
      <c r="B1222" s="61"/>
      <c r="C1222" s="61"/>
      <c r="D1222" s="61"/>
      <c r="E1222" s="62"/>
      <c r="F1222" s="12">
        <v>860</v>
      </c>
    </row>
    <row r="1223" spans="1:6">
      <c r="A1223" s="50" t="s">
        <v>9</v>
      </c>
      <c r="B1223" s="51"/>
      <c r="C1223" s="51"/>
      <c r="D1223" s="51"/>
      <c r="E1223" s="52"/>
      <c r="F1223" s="4">
        <f>F1222</f>
        <v>860</v>
      </c>
    </row>
    <row r="1224" spans="1:6">
      <c r="A1224" s="56"/>
      <c r="B1224" s="56"/>
      <c r="C1224" s="56"/>
      <c r="D1224" s="56"/>
      <c r="E1224" s="56"/>
      <c r="F1224" s="56"/>
    </row>
    <row r="1225" spans="1:6" ht="15">
      <c r="A1225" s="53" t="s">
        <v>44</v>
      </c>
      <c r="B1225" s="54"/>
      <c r="C1225" s="54"/>
      <c r="D1225" s="54"/>
      <c r="E1225" s="54"/>
      <c r="F1225" s="55"/>
    </row>
    <row r="1226" spans="1:6" ht="25.5">
      <c r="A1226" s="57" t="s">
        <v>13</v>
      </c>
      <c r="B1226" s="58"/>
      <c r="C1226" s="58"/>
      <c r="D1226" s="58"/>
      <c r="E1226" s="59"/>
      <c r="F1226" s="6" t="s">
        <v>10</v>
      </c>
    </row>
    <row r="1227" spans="1:6">
      <c r="A1227" s="60" t="str">
        <f>A1222</f>
        <v>Estaca 2+11,00 A 24+8,00</v>
      </c>
      <c r="B1227" s="61"/>
      <c r="C1227" s="61"/>
      <c r="D1227" s="61"/>
      <c r="E1227" s="62"/>
      <c r="F1227" s="12">
        <v>440</v>
      </c>
    </row>
    <row r="1228" spans="1:6">
      <c r="A1228" s="50" t="s">
        <v>9</v>
      </c>
      <c r="B1228" s="51"/>
      <c r="C1228" s="51"/>
      <c r="D1228" s="51"/>
      <c r="E1228" s="52"/>
      <c r="F1228" s="4">
        <f>F1227</f>
        <v>440</v>
      </c>
    </row>
    <row r="1229" spans="1:6">
      <c r="A1229" s="26"/>
      <c r="B1229" s="26"/>
      <c r="C1229" s="26"/>
      <c r="D1229" s="26"/>
      <c r="E1229" s="26"/>
      <c r="F1229" s="19"/>
    </row>
    <row r="1230" spans="1:6" ht="15">
      <c r="A1230" s="53" t="s">
        <v>45</v>
      </c>
      <c r="B1230" s="54"/>
      <c r="C1230" s="54"/>
      <c r="D1230" s="54"/>
      <c r="E1230" s="54"/>
      <c r="F1230" s="55"/>
    </row>
    <row r="1231" spans="1:6" ht="25.5">
      <c r="A1231" s="57" t="s">
        <v>13</v>
      </c>
      <c r="B1231" s="58"/>
      <c r="C1231" s="58"/>
      <c r="D1231" s="58"/>
      <c r="E1231" s="59"/>
      <c r="F1231" s="6" t="s">
        <v>10</v>
      </c>
    </row>
    <row r="1232" spans="1:6">
      <c r="A1232" s="60" t="str">
        <f>A1227</f>
        <v>Estaca 2+11,00 A 24+8,00</v>
      </c>
      <c r="B1232" s="61"/>
      <c r="C1232" s="61"/>
      <c r="D1232" s="61"/>
      <c r="E1232" s="62"/>
      <c r="F1232" s="12">
        <v>650</v>
      </c>
    </row>
    <row r="1233" spans="1:7">
      <c r="A1233" s="50" t="s">
        <v>9</v>
      </c>
      <c r="B1233" s="51"/>
      <c r="C1233" s="51"/>
      <c r="D1233" s="51"/>
      <c r="E1233" s="52"/>
      <c r="F1233" s="4">
        <f>F1232</f>
        <v>650</v>
      </c>
    </row>
    <row r="1234" spans="1:7" ht="7.5" customHeight="1"/>
    <row r="1235" spans="1:7" s="2" customFormat="1" ht="15" customHeight="1">
      <c r="A1235" s="69" t="s">
        <v>136</v>
      </c>
      <c r="B1235" s="69"/>
      <c r="C1235" s="69"/>
      <c r="D1235" s="69"/>
      <c r="E1235" s="69"/>
      <c r="F1235" s="70"/>
      <c r="G1235" s="8"/>
    </row>
    <row r="1236" spans="1:7" ht="7.5" customHeight="1"/>
    <row r="1237" spans="1:7" s="2" customFormat="1" ht="20.100000000000001" customHeight="1">
      <c r="A1237" s="53" t="s">
        <v>20</v>
      </c>
      <c r="B1237" s="54"/>
      <c r="C1237" s="54"/>
      <c r="D1237" s="54"/>
      <c r="E1237" s="54"/>
      <c r="F1237" s="55"/>
    </row>
    <row r="1238" spans="1:7" s="2" customFormat="1" ht="24.95" customHeight="1">
      <c r="A1238" s="57" t="s">
        <v>13</v>
      </c>
      <c r="B1238" s="58"/>
      <c r="C1238" s="59"/>
      <c r="D1238" s="6" t="s">
        <v>3</v>
      </c>
      <c r="E1238" s="6" t="s">
        <v>4</v>
      </c>
      <c r="F1238" s="6" t="s">
        <v>0</v>
      </c>
    </row>
    <row r="1239" spans="1:7" s="2" customFormat="1" ht="15" customHeight="1">
      <c r="A1239" s="66" t="s">
        <v>121</v>
      </c>
      <c r="B1239" s="67"/>
      <c r="C1239" s="68"/>
      <c r="D1239" s="9">
        <v>326</v>
      </c>
      <c r="E1239" s="9">
        <v>8</v>
      </c>
      <c r="F1239" s="1">
        <f>D1239*E1239</f>
        <v>2608</v>
      </c>
    </row>
    <row r="1240" spans="1:7">
      <c r="A1240" s="63" t="s">
        <v>6</v>
      </c>
      <c r="B1240" s="74"/>
      <c r="C1240" s="74"/>
      <c r="D1240" s="74"/>
      <c r="E1240" s="75"/>
      <c r="F1240" s="10">
        <f>SUM(F1239:F1239)</f>
        <v>2608</v>
      </c>
    </row>
    <row r="1242" spans="1:7" ht="15">
      <c r="A1242" s="53" t="s">
        <v>22</v>
      </c>
      <c r="B1242" s="54"/>
      <c r="C1242" s="54"/>
      <c r="D1242" s="54"/>
      <c r="E1242" s="54"/>
      <c r="F1242" s="55"/>
    </row>
    <row r="1243" spans="1:7" ht="38.25">
      <c r="A1243" s="24" t="s">
        <v>13</v>
      </c>
      <c r="B1243" s="6" t="s">
        <v>3</v>
      </c>
      <c r="C1243" s="6" t="s">
        <v>4</v>
      </c>
      <c r="D1243" s="6" t="s">
        <v>0</v>
      </c>
      <c r="E1243" s="6" t="s">
        <v>1</v>
      </c>
      <c r="F1243" s="6" t="s">
        <v>2</v>
      </c>
    </row>
    <row r="1244" spans="1:7">
      <c r="A1244" s="5" t="str">
        <f>A1239</f>
        <v>Estaca 2+10,00 A 18+16,00</v>
      </c>
      <c r="B1244" s="1">
        <f>D1239</f>
        <v>326</v>
      </c>
      <c r="C1244" s="1">
        <f>E1239</f>
        <v>8</v>
      </c>
      <c r="D1244" s="3">
        <f>C1244*B1244</f>
        <v>2608</v>
      </c>
      <c r="E1244" s="1">
        <v>0.4</v>
      </c>
      <c r="F1244" s="1">
        <f>D1244*E1244</f>
        <v>1043.2</v>
      </c>
    </row>
    <row r="1245" spans="1:7">
      <c r="A1245" s="20" t="s">
        <v>6</v>
      </c>
      <c r="B1245" s="21"/>
      <c r="C1245" s="21"/>
      <c r="D1245" s="21"/>
      <c r="E1245" s="22"/>
      <c r="F1245" s="10">
        <f>SUM(F1244:F1244)</f>
        <v>1043.2</v>
      </c>
    </row>
    <row r="1247" spans="1:7" ht="15">
      <c r="A1247" s="53" t="s">
        <v>23</v>
      </c>
      <c r="B1247" s="54"/>
      <c r="C1247" s="54"/>
      <c r="D1247" s="54"/>
      <c r="E1247" s="54"/>
      <c r="F1247" s="55"/>
    </row>
    <row r="1248" spans="1:7" ht="38.25">
      <c r="A1248" s="24" t="s">
        <v>13</v>
      </c>
      <c r="B1248" s="6" t="s">
        <v>3</v>
      </c>
      <c r="C1248" s="6" t="s">
        <v>4</v>
      </c>
      <c r="D1248" s="6" t="s">
        <v>0</v>
      </c>
      <c r="E1248" s="6" t="s">
        <v>1</v>
      </c>
      <c r="F1248" s="6" t="s">
        <v>2</v>
      </c>
    </row>
    <row r="1249" spans="1:6">
      <c r="A1249" s="5" t="str">
        <f>A1239</f>
        <v>Estaca 2+10,00 A 18+16,00</v>
      </c>
      <c r="B1249" s="1">
        <f>D1239</f>
        <v>326</v>
      </c>
      <c r="C1249" s="1">
        <f>E1239</f>
        <v>8</v>
      </c>
      <c r="D1249" s="3">
        <f>C1249*B1249</f>
        <v>2608</v>
      </c>
      <c r="E1249" s="1">
        <v>0.2</v>
      </c>
      <c r="F1249" s="1">
        <f>D1249*E1249</f>
        <v>521.6</v>
      </c>
    </row>
    <row r="1250" spans="1:6">
      <c r="A1250" s="63" t="s">
        <v>6</v>
      </c>
      <c r="B1250" s="64"/>
      <c r="C1250" s="64"/>
      <c r="D1250" s="64"/>
      <c r="E1250" s="65"/>
      <c r="F1250" s="10">
        <f>SUM(F1249:F1249)</f>
        <v>521.6</v>
      </c>
    </row>
    <row r="1252" spans="1:6" ht="15">
      <c r="A1252" s="53" t="s">
        <v>24</v>
      </c>
      <c r="B1252" s="54"/>
      <c r="C1252" s="54"/>
      <c r="D1252" s="54"/>
      <c r="E1252" s="54"/>
      <c r="F1252" s="55"/>
    </row>
    <row r="1253" spans="1:6" ht="38.25">
      <c r="A1253" s="24" t="s">
        <v>13</v>
      </c>
      <c r="B1253" s="6" t="s">
        <v>3</v>
      </c>
      <c r="C1253" s="6" t="s">
        <v>4</v>
      </c>
      <c r="D1253" s="6" t="s">
        <v>0</v>
      </c>
      <c r="E1253" s="6" t="s">
        <v>1</v>
      </c>
      <c r="F1253" s="6" t="s">
        <v>2</v>
      </c>
    </row>
    <row r="1254" spans="1:6">
      <c r="A1254" s="5" t="str">
        <f>A1239</f>
        <v>Estaca 2+10,00 A 18+16,00</v>
      </c>
      <c r="B1254" s="1">
        <f>D1239</f>
        <v>326</v>
      </c>
      <c r="C1254" s="1">
        <f>E1239</f>
        <v>8</v>
      </c>
      <c r="D1254" s="3">
        <f>C1254*B1254</f>
        <v>2608</v>
      </c>
      <c r="E1254" s="1">
        <v>0.2</v>
      </c>
      <c r="F1254" s="1">
        <f>D1254*E1254</f>
        <v>521.6</v>
      </c>
    </row>
    <row r="1255" spans="1:6">
      <c r="A1255" s="20" t="s">
        <v>6</v>
      </c>
      <c r="B1255" s="21"/>
      <c r="C1255" s="21"/>
      <c r="D1255" s="21"/>
      <c r="E1255" s="22"/>
      <c r="F1255" s="10">
        <f>SUM(F1254:F1254)</f>
        <v>521.6</v>
      </c>
    </row>
    <row r="1257" spans="1:6" ht="15">
      <c r="A1257" s="53" t="s">
        <v>26</v>
      </c>
      <c r="B1257" s="54"/>
      <c r="C1257" s="54"/>
      <c r="D1257" s="54"/>
      <c r="E1257" s="54"/>
      <c r="F1257" s="55"/>
    </row>
    <row r="1258" spans="1:6" ht="25.5">
      <c r="A1258" s="57" t="s">
        <v>13</v>
      </c>
      <c r="B1258" s="58"/>
      <c r="C1258" s="59"/>
      <c r="D1258" s="6" t="s">
        <v>3</v>
      </c>
      <c r="E1258" s="6" t="s">
        <v>4</v>
      </c>
      <c r="F1258" s="6" t="s">
        <v>0</v>
      </c>
    </row>
    <row r="1259" spans="1:6">
      <c r="A1259" s="66" t="str">
        <f>A1244</f>
        <v>Estaca 2+10,00 A 18+16,00</v>
      </c>
      <c r="B1259" s="67"/>
      <c r="C1259" s="68"/>
      <c r="D1259" s="1">
        <f>D1239</f>
        <v>326</v>
      </c>
      <c r="E1259" s="1">
        <f>E1239</f>
        <v>8</v>
      </c>
      <c r="F1259" s="1">
        <f>D1259*E1259</f>
        <v>2608</v>
      </c>
    </row>
    <row r="1260" spans="1:6">
      <c r="A1260" s="63" t="s">
        <v>6</v>
      </c>
      <c r="B1260" s="64"/>
      <c r="C1260" s="64"/>
      <c r="D1260" s="64"/>
      <c r="E1260" s="65"/>
      <c r="F1260" s="10">
        <f>SUM(F1259:F1259)</f>
        <v>2608</v>
      </c>
    </row>
    <row r="1262" spans="1:6" ht="15">
      <c r="A1262" s="53" t="s">
        <v>25</v>
      </c>
      <c r="B1262" s="54"/>
      <c r="C1262" s="54"/>
      <c r="D1262" s="54"/>
      <c r="E1262" s="54"/>
      <c r="F1262" s="55"/>
    </row>
    <row r="1263" spans="1:6" ht="38.25">
      <c r="A1263" s="24" t="s">
        <v>13</v>
      </c>
      <c r="B1263" s="6" t="s">
        <v>3</v>
      </c>
      <c r="C1263" s="6" t="s">
        <v>4</v>
      </c>
      <c r="D1263" s="6" t="s">
        <v>0</v>
      </c>
      <c r="E1263" s="6" t="s">
        <v>1</v>
      </c>
      <c r="F1263" s="6" t="s">
        <v>2</v>
      </c>
    </row>
    <row r="1264" spans="1:6">
      <c r="A1264" s="5" t="str">
        <f>A1239</f>
        <v>Estaca 2+10,00 A 18+16,00</v>
      </c>
      <c r="B1264" s="1">
        <f>D1239</f>
        <v>326</v>
      </c>
      <c r="C1264" s="1">
        <f>E1239</f>
        <v>8</v>
      </c>
      <c r="D1264" s="3">
        <f>C1264*B1264</f>
        <v>2608</v>
      </c>
      <c r="E1264" s="1">
        <v>0.14000000000000001</v>
      </c>
      <c r="F1264" s="1">
        <f>D1264*E1264</f>
        <v>365.12000000000006</v>
      </c>
    </row>
    <row r="1265" spans="1:6">
      <c r="A1265" s="63" t="s">
        <v>6</v>
      </c>
      <c r="B1265" s="64"/>
      <c r="C1265" s="64"/>
      <c r="D1265" s="64"/>
      <c r="E1265" s="65"/>
      <c r="F1265" s="10">
        <f>SUM(F1264:F1264)</f>
        <v>365.12000000000006</v>
      </c>
    </row>
    <row r="1267" spans="1:6" ht="15">
      <c r="A1267" s="53" t="s">
        <v>27</v>
      </c>
      <c r="B1267" s="54"/>
      <c r="C1267" s="54"/>
      <c r="D1267" s="54"/>
      <c r="E1267" s="54"/>
      <c r="F1267" s="55"/>
    </row>
    <row r="1268" spans="1:6" ht="25.5">
      <c r="A1268" s="57" t="s">
        <v>13</v>
      </c>
      <c r="B1268" s="59"/>
      <c r="C1268" s="6" t="s">
        <v>3</v>
      </c>
      <c r="D1268" s="6" t="s">
        <v>4</v>
      </c>
      <c r="E1268" s="6" t="s">
        <v>7</v>
      </c>
      <c r="F1268" s="6" t="s">
        <v>0</v>
      </c>
    </row>
    <row r="1269" spans="1:6">
      <c r="A1269" s="60" t="str">
        <f>A1239</f>
        <v>Estaca 2+10,00 A 18+16,00</v>
      </c>
      <c r="B1269" s="62"/>
      <c r="C1269" s="1">
        <f>D1239</f>
        <v>326</v>
      </c>
      <c r="D1269" s="1">
        <f>E1239</f>
        <v>8</v>
      </c>
      <c r="E1269" s="14">
        <v>1</v>
      </c>
      <c r="F1269" s="3">
        <f>D1269*E1269*C1269</f>
        <v>2608</v>
      </c>
    </row>
    <row r="1270" spans="1:6">
      <c r="A1270" s="63" t="s">
        <v>6</v>
      </c>
      <c r="B1270" s="64"/>
      <c r="C1270" s="64"/>
      <c r="D1270" s="64"/>
      <c r="E1270" s="65"/>
      <c r="F1270" s="10">
        <f>SUM(F1269:F1269)</f>
        <v>2608</v>
      </c>
    </row>
    <row r="1271" spans="1:6">
      <c r="A1271" s="56"/>
      <c r="B1271" s="56"/>
      <c r="C1271" s="56"/>
      <c r="D1271" s="56"/>
      <c r="E1271" s="56"/>
      <c r="F1271" s="56"/>
    </row>
    <row r="1272" spans="1:6" ht="15">
      <c r="A1272" s="53" t="s">
        <v>37</v>
      </c>
      <c r="B1272" s="54"/>
      <c r="C1272" s="54"/>
      <c r="D1272" s="54"/>
      <c r="E1272" s="54"/>
      <c r="F1272" s="55"/>
    </row>
    <row r="1273" spans="1:6" ht="38.25">
      <c r="A1273" s="24" t="s">
        <v>13</v>
      </c>
      <c r="B1273" s="6" t="s">
        <v>3</v>
      </c>
      <c r="C1273" s="6" t="s">
        <v>4</v>
      </c>
      <c r="D1273" s="6" t="s">
        <v>0</v>
      </c>
      <c r="E1273" s="6" t="s">
        <v>1</v>
      </c>
      <c r="F1273" s="6" t="s">
        <v>2</v>
      </c>
    </row>
    <row r="1274" spans="1:6">
      <c r="A1274" s="5" t="str">
        <f>A1269</f>
        <v>Estaca 2+10,00 A 18+16,00</v>
      </c>
      <c r="B1274" s="1">
        <v>316.22000000000003</v>
      </c>
      <c r="C1274" s="1">
        <v>7</v>
      </c>
      <c r="D1274" s="1">
        <f>C1274*B1274</f>
        <v>2213.54</v>
      </c>
      <c r="E1274" s="1">
        <v>0.24</v>
      </c>
      <c r="F1274" s="1">
        <f>E1274*D1274</f>
        <v>531.24959999999999</v>
      </c>
    </row>
    <row r="1275" spans="1:6">
      <c r="A1275" s="23" t="s">
        <v>47</v>
      </c>
      <c r="B1275" s="1">
        <v>10</v>
      </c>
      <c r="C1275" s="1">
        <v>3</v>
      </c>
      <c r="D1275" s="1">
        <f>C1275*B1275</f>
        <v>30</v>
      </c>
      <c r="E1275" s="1">
        <v>0.17</v>
      </c>
      <c r="F1275" s="1">
        <f>E1275*D1275</f>
        <v>5.1000000000000005</v>
      </c>
    </row>
    <row r="1276" spans="1:6">
      <c r="A1276" s="71" t="s">
        <v>6</v>
      </c>
      <c r="B1276" s="72"/>
      <c r="C1276" s="73"/>
      <c r="D1276" s="4">
        <f>SUM(D1274:D1274)</f>
        <v>2213.54</v>
      </c>
      <c r="E1276" s="25"/>
      <c r="F1276" s="4">
        <f>SUM(F1274:F1275)</f>
        <v>536.34960000000001</v>
      </c>
    </row>
    <row r="1277" spans="1:6">
      <c r="A1277" s="56"/>
      <c r="B1277" s="56"/>
      <c r="C1277" s="56"/>
      <c r="D1277" s="56"/>
      <c r="E1277" s="56"/>
      <c r="F1277" s="56"/>
    </row>
    <row r="1278" spans="1:6" ht="15">
      <c r="A1278" s="53" t="s">
        <v>29</v>
      </c>
      <c r="B1278" s="54"/>
      <c r="C1278" s="54"/>
      <c r="D1278" s="54"/>
      <c r="E1278" s="54"/>
      <c r="F1278" s="55"/>
    </row>
    <row r="1279" spans="1:6" ht="25.5">
      <c r="A1279" s="57" t="s">
        <v>13</v>
      </c>
      <c r="B1279" s="58"/>
      <c r="C1279" s="58"/>
      <c r="D1279" s="58"/>
      <c r="E1279" s="59"/>
      <c r="F1279" s="6" t="s">
        <v>10</v>
      </c>
    </row>
    <row r="1280" spans="1:6">
      <c r="A1280" s="60" t="str">
        <f>A1274</f>
        <v>Estaca 2+10,00 A 18+16,00</v>
      </c>
      <c r="B1280" s="61"/>
      <c r="C1280" s="61"/>
      <c r="D1280" s="61"/>
      <c r="E1280" s="62"/>
      <c r="F1280" s="12">
        <v>350</v>
      </c>
    </row>
    <row r="1281" spans="1:6">
      <c r="A1281" s="50" t="s">
        <v>9</v>
      </c>
      <c r="B1281" s="51"/>
      <c r="C1281" s="51"/>
      <c r="D1281" s="51"/>
      <c r="E1281" s="52"/>
      <c r="F1281" s="4">
        <f>F1280</f>
        <v>350</v>
      </c>
    </row>
    <row r="1282" spans="1:6">
      <c r="A1282" s="50" t="s">
        <v>11</v>
      </c>
      <c r="B1282" s="51"/>
      <c r="C1282" s="51"/>
      <c r="D1282" s="51"/>
      <c r="E1282" s="52"/>
      <c r="F1282" s="4">
        <f>SUM(F1281:F1281)/2</f>
        <v>175</v>
      </c>
    </row>
    <row r="1283" spans="1:6">
      <c r="A1283" s="50" t="s">
        <v>12</v>
      </c>
      <c r="B1283" s="51"/>
      <c r="C1283" s="51"/>
      <c r="D1283" s="51"/>
      <c r="E1283" s="52"/>
      <c r="F1283" s="4">
        <f>SUM(F1282:F1282)</f>
        <v>175</v>
      </c>
    </row>
    <row r="1284" spans="1:6">
      <c r="A1284" s="56"/>
      <c r="B1284" s="56"/>
      <c r="C1284" s="56"/>
      <c r="D1284" s="56"/>
      <c r="E1284" s="56"/>
      <c r="F1284" s="56"/>
    </row>
    <row r="1285" spans="1:6" ht="15">
      <c r="A1285" s="53" t="s">
        <v>34</v>
      </c>
      <c r="B1285" s="54"/>
      <c r="C1285" s="54"/>
      <c r="D1285" s="54"/>
      <c r="E1285" s="54"/>
      <c r="F1285" s="55"/>
    </row>
    <row r="1286" spans="1:6" ht="25.5">
      <c r="A1286" s="57" t="s">
        <v>13</v>
      </c>
      <c r="B1286" s="58"/>
      <c r="C1286" s="58"/>
      <c r="D1286" s="58"/>
      <c r="E1286" s="59"/>
      <c r="F1286" s="6" t="s">
        <v>10</v>
      </c>
    </row>
    <row r="1287" spans="1:6">
      <c r="A1287" s="60" t="str">
        <f>A1280</f>
        <v>Estaca 2+10,00 A 18+16,00</v>
      </c>
      <c r="B1287" s="61"/>
      <c r="C1287" s="61"/>
      <c r="D1287" s="61"/>
      <c r="E1287" s="62"/>
      <c r="F1287" s="12">
        <v>330</v>
      </c>
    </row>
    <row r="1288" spans="1:6">
      <c r="A1288" s="50" t="s">
        <v>9</v>
      </c>
      <c r="B1288" s="51"/>
      <c r="C1288" s="51"/>
      <c r="D1288" s="51"/>
      <c r="E1288" s="52"/>
      <c r="F1288" s="4">
        <f>F1287</f>
        <v>330</v>
      </c>
    </row>
    <row r="1289" spans="1:6">
      <c r="A1289" s="50" t="s">
        <v>11</v>
      </c>
      <c r="B1289" s="51"/>
      <c r="C1289" s="51"/>
      <c r="D1289" s="51"/>
      <c r="E1289" s="52"/>
      <c r="F1289" s="4">
        <f>SUM(F1288:F1288)/2</f>
        <v>165</v>
      </c>
    </row>
    <row r="1290" spans="1:6">
      <c r="A1290" s="50" t="s">
        <v>12</v>
      </c>
      <c r="B1290" s="51"/>
      <c r="C1290" s="51"/>
      <c r="D1290" s="51"/>
      <c r="E1290" s="52"/>
      <c r="F1290" s="4">
        <f>SUM(F1289:F1289)</f>
        <v>165</v>
      </c>
    </row>
    <row r="1291" spans="1:6">
      <c r="A1291" s="56"/>
      <c r="B1291" s="56"/>
      <c r="C1291" s="56"/>
      <c r="D1291" s="56"/>
      <c r="E1291" s="56"/>
      <c r="F1291" s="56"/>
    </row>
    <row r="1292" spans="1:6" ht="15">
      <c r="A1292" s="53" t="s">
        <v>39</v>
      </c>
      <c r="B1292" s="54"/>
      <c r="C1292" s="54"/>
      <c r="D1292" s="54"/>
      <c r="E1292" s="54"/>
      <c r="F1292" s="55"/>
    </row>
    <row r="1293" spans="1:6" ht="25.5">
      <c r="A1293" s="57" t="s">
        <v>13</v>
      </c>
      <c r="B1293" s="59"/>
      <c r="C1293" s="6" t="s">
        <v>3</v>
      </c>
      <c r="D1293" s="6" t="s">
        <v>4</v>
      </c>
      <c r="E1293" s="6" t="s">
        <v>7</v>
      </c>
      <c r="F1293" s="6" t="s">
        <v>0</v>
      </c>
    </row>
    <row r="1294" spans="1:6">
      <c r="A1294" s="60" t="str">
        <f>A1274</f>
        <v>Estaca 2+10,00 A 18+16,00</v>
      </c>
      <c r="B1294" s="62"/>
      <c r="C1294" s="1">
        <f>C1269</f>
        <v>326</v>
      </c>
      <c r="D1294" s="1">
        <v>7</v>
      </c>
      <c r="E1294" s="14">
        <v>1</v>
      </c>
      <c r="F1294" s="3">
        <f>D1294*E1294*C1294</f>
        <v>2282</v>
      </c>
    </row>
    <row r="1295" spans="1:6">
      <c r="A1295" s="63" t="s">
        <v>6</v>
      </c>
      <c r="B1295" s="64"/>
      <c r="C1295" s="64"/>
      <c r="D1295" s="64"/>
      <c r="E1295" s="65"/>
      <c r="F1295" s="4">
        <f>SUM(F1294:F1294)</f>
        <v>2282</v>
      </c>
    </row>
    <row r="1296" spans="1:6">
      <c r="A1296" s="56"/>
      <c r="B1296" s="56"/>
      <c r="C1296" s="56"/>
      <c r="D1296" s="56"/>
      <c r="E1296" s="56"/>
      <c r="F1296" s="56"/>
    </row>
    <row r="1297" spans="1:6" ht="15">
      <c r="A1297" s="53" t="s">
        <v>40</v>
      </c>
      <c r="B1297" s="54"/>
      <c r="C1297" s="54"/>
      <c r="D1297" s="54"/>
      <c r="E1297" s="54"/>
      <c r="F1297" s="55"/>
    </row>
    <row r="1298" spans="1:6" ht="25.5">
      <c r="A1298" s="57" t="s">
        <v>13</v>
      </c>
      <c r="B1298" s="59"/>
      <c r="C1298" s="6" t="s">
        <v>3</v>
      </c>
      <c r="D1298" s="6" t="s">
        <v>4</v>
      </c>
      <c r="E1298" s="6" t="s">
        <v>7</v>
      </c>
      <c r="F1298" s="6" t="s">
        <v>0</v>
      </c>
    </row>
    <row r="1299" spans="1:6">
      <c r="A1299" s="60" t="str">
        <f>A1294</f>
        <v>Estaca 2+10,00 A 18+16,00</v>
      </c>
      <c r="B1299" s="62"/>
      <c r="C1299" s="1">
        <f>C1294</f>
        <v>326</v>
      </c>
      <c r="D1299" s="1">
        <v>7</v>
      </c>
      <c r="E1299" s="14">
        <v>1</v>
      </c>
      <c r="F1299" s="3">
        <f>D1299*E1299*C1299</f>
        <v>2282</v>
      </c>
    </row>
    <row r="1300" spans="1:6">
      <c r="A1300" s="63" t="s">
        <v>6</v>
      </c>
      <c r="B1300" s="64"/>
      <c r="C1300" s="64"/>
      <c r="D1300" s="64"/>
      <c r="E1300" s="65"/>
      <c r="F1300" s="4">
        <f>SUM(F1299:F1299)</f>
        <v>2282</v>
      </c>
    </row>
    <row r="1301" spans="1:6">
      <c r="A1301" s="56"/>
      <c r="B1301" s="56"/>
      <c r="C1301" s="56"/>
      <c r="D1301" s="56"/>
      <c r="E1301" s="56"/>
      <c r="F1301" s="56"/>
    </row>
    <row r="1302" spans="1:6" ht="15">
      <c r="A1302" s="53" t="s">
        <v>46</v>
      </c>
      <c r="B1302" s="54"/>
      <c r="C1302" s="54"/>
      <c r="D1302" s="54"/>
      <c r="E1302" s="54"/>
      <c r="F1302" s="55"/>
    </row>
    <row r="1303" spans="1:6" ht="25.5">
      <c r="A1303" s="57" t="s">
        <v>13</v>
      </c>
      <c r="B1303" s="58"/>
      <c r="C1303" s="58"/>
      <c r="D1303" s="58"/>
      <c r="E1303" s="59"/>
      <c r="F1303" s="6" t="s">
        <v>10</v>
      </c>
    </row>
    <row r="1304" spans="1:6">
      <c r="A1304" s="60" t="str">
        <f>A1299</f>
        <v>Estaca 2+10,00 A 18+16,00</v>
      </c>
      <c r="B1304" s="61"/>
      <c r="C1304" s="61"/>
      <c r="D1304" s="61"/>
      <c r="E1304" s="62"/>
      <c r="F1304" s="12">
        <f>F1288+F1281</f>
        <v>680</v>
      </c>
    </row>
    <row r="1305" spans="1:6">
      <c r="A1305" s="50" t="s">
        <v>9</v>
      </c>
      <c r="B1305" s="51"/>
      <c r="C1305" s="51"/>
      <c r="D1305" s="51"/>
      <c r="E1305" s="52"/>
      <c r="F1305" s="4">
        <f>SUM(F1304:F1304)</f>
        <v>680</v>
      </c>
    </row>
    <row r="1306" spans="1:6">
      <c r="A1306" s="56"/>
      <c r="B1306" s="56"/>
      <c r="C1306" s="56"/>
      <c r="D1306" s="56"/>
      <c r="E1306" s="56"/>
      <c r="F1306" s="56"/>
    </row>
    <row r="1307" spans="1:6" ht="15">
      <c r="A1307" s="53" t="s">
        <v>44</v>
      </c>
      <c r="B1307" s="54"/>
      <c r="C1307" s="54"/>
      <c r="D1307" s="54"/>
      <c r="E1307" s="54"/>
      <c r="F1307" s="55"/>
    </row>
    <row r="1308" spans="1:6" ht="25.5">
      <c r="A1308" s="57" t="s">
        <v>13</v>
      </c>
      <c r="B1308" s="58"/>
      <c r="C1308" s="58"/>
      <c r="D1308" s="58"/>
      <c r="E1308" s="59"/>
      <c r="F1308" s="6" t="s">
        <v>10</v>
      </c>
    </row>
    <row r="1309" spans="1:6">
      <c r="A1309" s="60" t="str">
        <f>A1304</f>
        <v>Estaca 2+10,00 A 18+16,00</v>
      </c>
      <c r="B1309" s="61"/>
      <c r="C1309" s="61"/>
      <c r="D1309" s="61"/>
      <c r="E1309" s="62"/>
      <c r="F1309" s="12">
        <v>440</v>
      </c>
    </row>
    <row r="1310" spans="1:6">
      <c r="A1310" s="50" t="s">
        <v>9</v>
      </c>
      <c r="B1310" s="51"/>
      <c r="C1310" s="51"/>
      <c r="D1310" s="51"/>
      <c r="E1310" s="52"/>
      <c r="F1310" s="4">
        <f>F1309</f>
        <v>440</v>
      </c>
    </row>
    <row r="1311" spans="1:6">
      <c r="A1311" s="26"/>
      <c r="B1311" s="26"/>
      <c r="C1311" s="26"/>
      <c r="D1311" s="26"/>
      <c r="E1311" s="26"/>
      <c r="F1311" s="19"/>
    </row>
    <row r="1312" spans="1:6" ht="15">
      <c r="A1312" s="53" t="s">
        <v>45</v>
      </c>
      <c r="B1312" s="54"/>
      <c r="C1312" s="54"/>
      <c r="D1312" s="54"/>
      <c r="E1312" s="54"/>
      <c r="F1312" s="55"/>
    </row>
    <row r="1313" spans="1:6" ht="25.5">
      <c r="A1313" s="57" t="s">
        <v>13</v>
      </c>
      <c r="B1313" s="58"/>
      <c r="C1313" s="58"/>
      <c r="D1313" s="58"/>
      <c r="E1313" s="59"/>
      <c r="F1313" s="6" t="s">
        <v>10</v>
      </c>
    </row>
    <row r="1314" spans="1:6">
      <c r="A1314" s="60" t="str">
        <f>A1304</f>
        <v>Estaca 2+10,00 A 18+16,00</v>
      </c>
      <c r="B1314" s="61"/>
      <c r="C1314" s="61"/>
      <c r="D1314" s="61"/>
      <c r="E1314" s="62"/>
      <c r="F1314" s="12">
        <v>480</v>
      </c>
    </row>
    <row r="1315" spans="1:6">
      <c r="A1315" s="50" t="s">
        <v>9</v>
      </c>
      <c r="B1315" s="51"/>
      <c r="C1315" s="51"/>
      <c r="D1315" s="51"/>
      <c r="E1315" s="52"/>
      <c r="F1315" s="4">
        <f>SUM(F1314:F1314)</f>
        <v>480</v>
      </c>
    </row>
    <row r="1317" spans="1:6" ht="15">
      <c r="A1317" s="53" t="s">
        <v>48</v>
      </c>
      <c r="B1317" s="54"/>
      <c r="C1317" s="54"/>
      <c r="D1317" s="54"/>
      <c r="E1317" s="54"/>
      <c r="F1317" s="55"/>
    </row>
    <row r="1318" spans="1:6" ht="25.5">
      <c r="A1318" s="57" t="s">
        <v>13</v>
      </c>
      <c r="B1318" s="58"/>
      <c r="C1318" s="58"/>
      <c r="D1318" s="58"/>
      <c r="E1318" s="59"/>
      <c r="F1318" s="6" t="s">
        <v>10</v>
      </c>
    </row>
    <row r="1319" spans="1:6">
      <c r="A1319" s="60" t="s">
        <v>65</v>
      </c>
      <c r="B1319" s="61"/>
      <c r="C1319" s="61"/>
      <c r="D1319" s="61"/>
      <c r="E1319" s="62"/>
      <c r="F1319" s="12">
        <v>1030</v>
      </c>
    </row>
    <row r="1320" spans="1:6">
      <c r="A1320" s="50" t="s">
        <v>9</v>
      </c>
      <c r="B1320" s="51"/>
      <c r="C1320" s="51"/>
      <c r="D1320" s="51"/>
      <c r="E1320" s="52"/>
      <c r="F1320" s="4">
        <f>F1319</f>
        <v>1030</v>
      </c>
    </row>
    <row r="1321" spans="1:6">
      <c r="A1321" s="50" t="s">
        <v>14</v>
      </c>
      <c r="B1321" s="51"/>
      <c r="C1321" s="51"/>
      <c r="D1321" s="51"/>
      <c r="E1321" s="52"/>
      <c r="F1321" s="13">
        <f>F1320*1.5*0.1</f>
        <v>154.5</v>
      </c>
    </row>
    <row r="1323" spans="1:6" ht="15">
      <c r="A1323" s="53" t="s">
        <v>8</v>
      </c>
      <c r="B1323" s="54"/>
      <c r="C1323" s="54"/>
      <c r="D1323" s="54"/>
      <c r="E1323" s="54"/>
      <c r="F1323" s="55"/>
    </row>
    <row r="1324" spans="1:6" ht="25.5">
      <c r="A1324" s="57" t="s">
        <v>13</v>
      </c>
      <c r="B1324" s="58"/>
      <c r="C1324" s="58"/>
      <c r="D1324" s="58"/>
      <c r="E1324" s="59"/>
      <c r="F1324" s="6" t="s">
        <v>10</v>
      </c>
    </row>
    <row r="1325" spans="1:6">
      <c r="A1325" s="60" t="s">
        <v>65</v>
      </c>
      <c r="B1325" s="61"/>
      <c r="C1325" s="61"/>
      <c r="D1325" s="61"/>
      <c r="E1325" s="62"/>
      <c r="F1325" s="12">
        <v>9190</v>
      </c>
    </row>
    <row r="1326" spans="1:6">
      <c r="A1326" s="50" t="s">
        <v>9</v>
      </c>
      <c r="B1326" s="51"/>
      <c r="C1326" s="51"/>
      <c r="D1326" s="51"/>
      <c r="E1326" s="52"/>
      <c r="F1326" s="4">
        <f>F1325</f>
        <v>9190</v>
      </c>
    </row>
    <row r="1327" spans="1:6">
      <c r="A1327" s="50" t="s">
        <v>14</v>
      </c>
      <c r="B1327" s="51"/>
      <c r="C1327" s="51"/>
      <c r="D1327" s="51"/>
      <c r="E1327" s="52"/>
      <c r="F1327" s="13">
        <f>F1326*1.5*0.1</f>
        <v>1378.5</v>
      </c>
    </row>
    <row r="1329" spans="1:6" ht="15">
      <c r="A1329" s="53" t="s">
        <v>49</v>
      </c>
      <c r="B1329" s="54"/>
      <c r="C1329" s="54"/>
      <c r="D1329" s="54"/>
      <c r="E1329" s="54"/>
      <c r="F1329" s="55"/>
    </row>
    <row r="1330" spans="1:6" ht="25.5">
      <c r="A1330" s="57" t="s">
        <v>13</v>
      </c>
      <c r="B1330" s="58"/>
      <c r="C1330" s="59"/>
      <c r="D1330" s="6" t="s">
        <v>50</v>
      </c>
      <c r="E1330" s="6" t="s">
        <v>51</v>
      </c>
      <c r="F1330" s="6" t="s">
        <v>52</v>
      </c>
    </row>
    <row r="1331" spans="1:6">
      <c r="A1331" s="60" t="s">
        <v>53</v>
      </c>
      <c r="B1331" s="61"/>
      <c r="C1331" s="62"/>
      <c r="D1331" s="12">
        <v>6845</v>
      </c>
      <c r="E1331" s="12">
        <v>0.3</v>
      </c>
      <c r="F1331" s="12">
        <f t="shared" ref="F1331:F1337" si="121">E1331*D1331</f>
        <v>2053.5</v>
      </c>
    </row>
    <row r="1332" spans="1:6">
      <c r="A1332" s="60" t="s">
        <v>55</v>
      </c>
      <c r="B1332" s="61"/>
      <c r="C1332" s="62"/>
      <c r="D1332" s="12">
        <v>31000</v>
      </c>
      <c r="E1332" s="12">
        <v>0.08</v>
      </c>
      <c r="F1332" s="12">
        <f t="shared" si="121"/>
        <v>2480</v>
      </c>
    </row>
    <row r="1333" spans="1:6">
      <c r="A1333" s="60" t="s">
        <v>59</v>
      </c>
      <c r="B1333" s="61"/>
      <c r="C1333" s="62"/>
      <c r="D1333" s="12">
        <v>2396</v>
      </c>
      <c r="E1333" s="12">
        <v>0.06</v>
      </c>
      <c r="F1333" s="12">
        <f t="shared" si="121"/>
        <v>143.76</v>
      </c>
    </row>
    <row r="1334" spans="1:6">
      <c r="A1334" s="60" t="s">
        <v>60</v>
      </c>
      <c r="B1334" s="61"/>
      <c r="C1334" s="62"/>
      <c r="D1334" s="12">
        <v>1465</v>
      </c>
      <c r="E1334" s="12">
        <v>0.06</v>
      </c>
      <c r="F1334" s="12">
        <f t="shared" si="121"/>
        <v>87.899999999999991</v>
      </c>
    </row>
    <row r="1335" spans="1:6">
      <c r="A1335" s="60" t="s">
        <v>61</v>
      </c>
      <c r="B1335" s="61"/>
      <c r="C1335" s="62"/>
      <c r="D1335" s="12">
        <v>3104</v>
      </c>
      <c r="E1335" s="12">
        <v>0.06</v>
      </c>
      <c r="F1335" s="12">
        <f t="shared" si="121"/>
        <v>186.23999999999998</v>
      </c>
    </row>
    <row r="1336" spans="1:6">
      <c r="A1336" s="60" t="s">
        <v>62</v>
      </c>
      <c r="B1336" s="61"/>
      <c r="C1336" s="62"/>
      <c r="D1336" s="12">
        <v>9337</v>
      </c>
      <c r="E1336" s="12">
        <v>0.06</v>
      </c>
      <c r="F1336" s="12">
        <f t="shared" si="121"/>
        <v>560.22</v>
      </c>
    </row>
    <row r="1337" spans="1:6">
      <c r="A1337" s="60" t="s">
        <v>63</v>
      </c>
      <c r="B1337" s="61"/>
      <c r="C1337" s="62"/>
      <c r="D1337" s="12">
        <v>13418</v>
      </c>
      <c r="E1337" s="12">
        <v>0.06</v>
      </c>
      <c r="F1337" s="12">
        <f t="shared" si="121"/>
        <v>805.07999999999993</v>
      </c>
    </row>
    <row r="1338" spans="1:6">
      <c r="A1338" s="50" t="s">
        <v>9</v>
      </c>
      <c r="B1338" s="51"/>
      <c r="C1338" s="52"/>
      <c r="D1338" s="4"/>
      <c r="E1338" s="4"/>
      <c r="F1338" s="4">
        <f>SUM(F1331:F1337)</f>
        <v>6316.7</v>
      </c>
    </row>
    <row r="1339" spans="1:6">
      <c r="A1339" s="50" t="s">
        <v>14</v>
      </c>
      <c r="B1339" s="51"/>
      <c r="C1339" s="52"/>
      <c r="D1339" s="13"/>
      <c r="E1339" s="13"/>
      <c r="F1339" s="13">
        <f>F1338*1.5</f>
        <v>9475.0499999999993</v>
      </c>
    </row>
    <row r="1341" spans="1:6" ht="15">
      <c r="A1341" s="53" t="s">
        <v>54</v>
      </c>
      <c r="B1341" s="54"/>
      <c r="C1341" s="54"/>
      <c r="D1341" s="54"/>
      <c r="E1341" s="54"/>
      <c r="F1341" s="55"/>
    </row>
    <row r="1342" spans="1:6" ht="25.5">
      <c r="A1342" s="57" t="s">
        <v>13</v>
      </c>
      <c r="B1342" s="58"/>
      <c r="C1342" s="59"/>
      <c r="D1342" s="6" t="s">
        <v>50</v>
      </c>
      <c r="E1342" s="6" t="s">
        <v>51</v>
      </c>
      <c r="F1342" s="6" t="s">
        <v>52</v>
      </c>
    </row>
    <row r="1343" spans="1:6">
      <c r="A1343" s="60" t="str">
        <f>A1331</f>
        <v>Eixo BR-476</v>
      </c>
      <c r="B1343" s="61"/>
      <c r="C1343" s="62"/>
      <c r="D1343" s="12">
        <f t="shared" ref="D1343:D1349" si="122">D1331</f>
        <v>6845</v>
      </c>
      <c r="E1343" s="12">
        <v>0.6</v>
      </c>
      <c r="F1343" s="12">
        <f>E1343*D1343</f>
        <v>4107</v>
      </c>
    </row>
    <row r="1344" spans="1:6">
      <c r="A1344" s="60" t="str">
        <f>A1332</f>
        <v>Eixo BR-476 (acostamentos, vias laterias e acessos)</v>
      </c>
      <c r="B1344" s="61"/>
      <c r="C1344" s="62"/>
      <c r="D1344" s="12">
        <f t="shared" si="122"/>
        <v>31000</v>
      </c>
      <c r="E1344" s="12">
        <v>0.3</v>
      </c>
      <c r="F1344" s="12">
        <f t="shared" ref="F1344:F1349" si="123">E1344*D1344</f>
        <v>9300</v>
      </c>
    </row>
    <row r="1345" spans="1:6">
      <c r="A1345" s="60" t="str">
        <f>A1333</f>
        <v>Rua José Rissato</v>
      </c>
      <c r="B1345" s="61"/>
      <c r="C1345" s="62"/>
      <c r="D1345" s="12">
        <f t="shared" si="122"/>
        <v>2396</v>
      </c>
      <c r="E1345" s="12">
        <v>0.3</v>
      </c>
      <c r="F1345" s="12">
        <f t="shared" si="123"/>
        <v>718.8</v>
      </c>
    </row>
    <row r="1346" spans="1:6">
      <c r="A1346" s="60" t="str">
        <f>A1334</f>
        <v>Rua Guilherme Born</v>
      </c>
      <c r="B1346" s="61"/>
      <c r="C1346" s="62"/>
      <c r="D1346" s="12">
        <f t="shared" si="122"/>
        <v>1465</v>
      </c>
      <c r="E1346" s="12">
        <v>0.3</v>
      </c>
      <c r="F1346" s="12">
        <f t="shared" si="123"/>
        <v>439.5</v>
      </c>
    </row>
    <row r="1347" spans="1:6">
      <c r="A1347" s="60" t="str">
        <f>A1335</f>
        <v>Rua Urbano Lopes</v>
      </c>
      <c r="B1347" s="61"/>
      <c r="C1347" s="62"/>
      <c r="D1347" s="12">
        <f t="shared" si="122"/>
        <v>3104</v>
      </c>
      <c r="E1347" s="12">
        <v>0.3</v>
      </c>
      <c r="F1347" s="12">
        <f t="shared" si="123"/>
        <v>931.19999999999993</v>
      </c>
    </row>
    <row r="1348" spans="1:6">
      <c r="A1348" s="60" t="str">
        <f>A1334</f>
        <v>Rua Guilherme Born</v>
      </c>
      <c r="B1348" s="61"/>
      <c r="C1348" s="62"/>
      <c r="D1348" s="12">
        <f t="shared" si="122"/>
        <v>9337</v>
      </c>
      <c r="E1348" s="12">
        <v>0.3</v>
      </c>
      <c r="F1348" s="12">
        <f t="shared" si="123"/>
        <v>2801.1</v>
      </c>
    </row>
    <row r="1349" spans="1:6">
      <c r="A1349" s="60" t="str">
        <f>A1337</f>
        <v>Rua Agamenon Magalhães</v>
      </c>
      <c r="B1349" s="61"/>
      <c r="C1349" s="62"/>
      <c r="D1349" s="12">
        <f t="shared" si="122"/>
        <v>13418</v>
      </c>
      <c r="E1349" s="12">
        <v>0.3</v>
      </c>
      <c r="F1349" s="12">
        <f t="shared" si="123"/>
        <v>4025.3999999999996</v>
      </c>
    </row>
    <row r="1350" spans="1:6">
      <c r="A1350" s="50" t="s">
        <v>9</v>
      </c>
      <c r="B1350" s="51"/>
      <c r="C1350" s="51"/>
      <c r="D1350" s="51"/>
      <c r="E1350" s="52"/>
      <c r="F1350" s="4">
        <f>SUM(F1343:F1349)</f>
        <v>22323</v>
      </c>
    </row>
    <row r="1351" spans="1:6">
      <c r="A1351" s="50" t="s">
        <v>14</v>
      </c>
      <c r="B1351" s="51"/>
      <c r="C1351" s="51"/>
      <c r="D1351" s="51"/>
      <c r="E1351" s="52"/>
      <c r="F1351" s="13">
        <f>F1350*1.3</f>
        <v>29019.9</v>
      </c>
    </row>
  </sheetData>
  <mergeCells count="834">
    <mergeCell ref="A818:C818"/>
    <mergeCell ref="A819:E819"/>
    <mergeCell ref="A795:F795"/>
    <mergeCell ref="A799:E799"/>
    <mergeCell ref="A715:E715"/>
    <mergeCell ref="A691:F691"/>
    <mergeCell ref="A695:E695"/>
    <mergeCell ref="A814:F814"/>
    <mergeCell ref="A815:F815"/>
    <mergeCell ref="A816:C816"/>
    <mergeCell ref="A817:C817"/>
    <mergeCell ref="A710:F710"/>
    <mergeCell ref="A711:F711"/>
    <mergeCell ref="A712:C712"/>
    <mergeCell ref="A451:E451"/>
    <mergeCell ref="A443:C443"/>
    <mergeCell ref="A444:C444"/>
    <mergeCell ref="A445:C445"/>
    <mergeCell ref="A446:C446"/>
    <mergeCell ref="A447:C447"/>
    <mergeCell ref="A448:C448"/>
    <mergeCell ref="A449:C449"/>
    <mergeCell ref="A450:C450"/>
    <mergeCell ref="A273:F273"/>
    <mergeCell ref="A274:F274"/>
    <mergeCell ref="A275:C275"/>
    <mergeCell ref="A276:C276"/>
    <mergeCell ref="A277:C277"/>
    <mergeCell ref="A278:C278"/>
    <mergeCell ref="A279:C279"/>
    <mergeCell ref="A280:C280"/>
    <mergeCell ref="A281:C281"/>
    <mergeCell ref="A282:C282"/>
    <mergeCell ref="A283:C283"/>
    <mergeCell ref="A284:C284"/>
    <mergeCell ref="A285:C285"/>
    <mergeCell ref="A286:C286"/>
    <mergeCell ref="A287:E287"/>
    <mergeCell ref="A438:F438"/>
    <mergeCell ref="A439:F439"/>
    <mergeCell ref="A440:C440"/>
    <mergeCell ref="A155:F155"/>
    <mergeCell ref="A157:C157"/>
    <mergeCell ref="A215:E215"/>
    <mergeCell ref="A353:E353"/>
    <mergeCell ref="A354:E354"/>
    <mergeCell ref="A368:E368"/>
    <mergeCell ref="A369:E369"/>
    <mergeCell ref="A383:E383"/>
    <mergeCell ref="A262:B262"/>
    <mergeCell ref="A339:E339"/>
    <mergeCell ref="A341:F341"/>
    <mergeCell ref="A352:E352"/>
    <mergeCell ref="A417:B417"/>
    <mergeCell ref="A418:B418"/>
    <mergeCell ref="A397:E397"/>
    <mergeCell ref="A399:F399"/>
    <mergeCell ref="A410:E410"/>
    <mergeCell ref="A412:F412"/>
    <mergeCell ref="A533:C533"/>
    <mergeCell ref="A531:C531"/>
    <mergeCell ref="A532:C532"/>
    <mergeCell ref="A435:B435"/>
    <mergeCell ref="A487:F487"/>
    <mergeCell ref="A490:F490"/>
    <mergeCell ref="A498:F498"/>
    <mergeCell ref="A505:E505"/>
    <mergeCell ref="A506:E506"/>
    <mergeCell ref="A515:E515"/>
    <mergeCell ref="A516:E516"/>
    <mergeCell ref="A525:E525"/>
    <mergeCell ref="A530:C530"/>
    <mergeCell ref="A493:C493"/>
    <mergeCell ref="A494:C494"/>
    <mergeCell ref="A526:E526"/>
    <mergeCell ref="A441:C441"/>
    <mergeCell ref="A442:C442"/>
    <mergeCell ref="A45:F45"/>
    <mergeCell ref="A50:C50"/>
    <mergeCell ref="A43:C43"/>
    <mergeCell ref="A67:F67"/>
    <mergeCell ref="A113:F113"/>
    <mergeCell ref="A74:F74"/>
    <mergeCell ref="A1097:B1097"/>
    <mergeCell ref="A136:E136"/>
    <mergeCell ref="A93:B93"/>
    <mergeCell ref="A94:B94"/>
    <mergeCell ref="A95:B95"/>
    <mergeCell ref="A264:B264"/>
    <mergeCell ref="A265:B265"/>
    <mergeCell ref="A247:B247"/>
    <mergeCell ref="A431:B431"/>
    <mergeCell ref="A436:B436"/>
    <mergeCell ref="A432:B432"/>
    <mergeCell ref="A433:B433"/>
    <mergeCell ref="A434:B434"/>
    <mergeCell ref="A96:E96"/>
    <mergeCell ref="A112:C112"/>
    <mergeCell ref="A158:C158"/>
    <mergeCell ref="A160:C160"/>
    <mergeCell ref="A161:C161"/>
    <mergeCell ref="A811:B811"/>
    <mergeCell ref="A805:E805"/>
    <mergeCell ref="A809:B809"/>
    <mergeCell ref="A849:E849"/>
    <mergeCell ref="A1055:C1055"/>
    <mergeCell ref="A1344:C1344"/>
    <mergeCell ref="A829:F829"/>
    <mergeCell ref="A835:C835"/>
    <mergeCell ref="A842:E842"/>
    <mergeCell ref="A836:F836"/>
    <mergeCell ref="A837:F837"/>
    <mergeCell ref="A838:E838"/>
    <mergeCell ref="A1121:B1121"/>
    <mergeCell ref="A1053:C1053"/>
    <mergeCell ref="A839:E839"/>
    <mergeCell ref="A840:E840"/>
    <mergeCell ref="A841:E841"/>
    <mergeCell ref="A812:B812"/>
    <mergeCell ref="A813:E813"/>
    <mergeCell ref="A804:B804"/>
    <mergeCell ref="A854:C854"/>
    <mergeCell ref="A820:F820"/>
    <mergeCell ref="A821:F821"/>
    <mergeCell ref="A827:C827"/>
    <mergeCell ref="A828:F828"/>
    <mergeCell ref="A853:F853"/>
    <mergeCell ref="A851:F851"/>
    <mergeCell ref="A850:F850"/>
    <mergeCell ref="A846:E846"/>
    <mergeCell ref="A847:E847"/>
    <mergeCell ref="A848:E848"/>
    <mergeCell ref="A843:F843"/>
    <mergeCell ref="A844:F844"/>
    <mergeCell ref="A845:E845"/>
    <mergeCell ref="A810:B810"/>
    <mergeCell ref="A750:C750"/>
    <mergeCell ref="A751:C751"/>
    <mergeCell ref="A752:C752"/>
    <mergeCell ref="A753:C753"/>
    <mergeCell ref="A754:C754"/>
    <mergeCell ref="A789:F789"/>
    <mergeCell ref="A755:E755"/>
    <mergeCell ref="A757:F757"/>
    <mergeCell ref="A763:E763"/>
    <mergeCell ref="A765:F765"/>
    <mergeCell ref="A771:E771"/>
    <mergeCell ref="A773:F773"/>
    <mergeCell ref="A807:F807"/>
    <mergeCell ref="A808:B808"/>
    <mergeCell ref="A787:E787"/>
    <mergeCell ref="A802:B802"/>
    <mergeCell ref="A803:B803"/>
    <mergeCell ref="A747:F747"/>
    <mergeCell ref="A749:F749"/>
    <mergeCell ref="A738:E738"/>
    <mergeCell ref="A732:F732"/>
    <mergeCell ref="A733:F733"/>
    <mergeCell ref="A734:E734"/>
    <mergeCell ref="A736:E736"/>
    <mergeCell ref="A737:E737"/>
    <mergeCell ref="A793:E793"/>
    <mergeCell ref="A801:F801"/>
    <mergeCell ref="A784:C784"/>
    <mergeCell ref="A779:E779"/>
    <mergeCell ref="A785:C785"/>
    <mergeCell ref="A786:C786"/>
    <mergeCell ref="A781:F781"/>
    <mergeCell ref="A782:C782"/>
    <mergeCell ref="A783:C783"/>
    <mergeCell ref="A739:F739"/>
    <mergeCell ref="A740:F740"/>
    <mergeCell ref="A743:E743"/>
    <mergeCell ref="A744:E744"/>
    <mergeCell ref="A745:E745"/>
    <mergeCell ref="A700:B700"/>
    <mergeCell ref="A706:B706"/>
    <mergeCell ref="A735:E735"/>
    <mergeCell ref="A746:F746"/>
    <mergeCell ref="A708:B708"/>
    <mergeCell ref="A709:E709"/>
    <mergeCell ref="A703:F703"/>
    <mergeCell ref="A704:B704"/>
    <mergeCell ref="A707:B707"/>
    <mergeCell ref="A723:C723"/>
    <mergeCell ref="A724:F724"/>
    <mergeCell ref="A731:C731"/>
    <mergeCell ref="A705:B705"/>
    <mergeCell ref="A716:F716"/>
    <mergeCell ref="A717:F717"/>
    <mergeCell ref="A725:F725"/>
    <mergeCell ref="A713:C713"/>
    <mergeCell ref="A714:C714"/>
    <mergeCell ref="A701:E701"/>
    <mergeCell ref="A698:B698"/>
    <mergeCell ref="A699:B699"/>
    <mergeCell ref="A641:E641"/>
    <mergeCell ref="A642:F642"/>
    <mergeCell ref="A643:F643"/>
    <mergeCell ref="A697:F697"/>
    <mergeCell ref="A680:C680"/>
    <mergeCell ref="A678:C678"/>
    <mergeCell ref="A683:E683"/>
    <mergeCell ref="A682:C682"/>
    <mergeCell ref="A685:F685"/>
    <mergeCell ref="A689:E689"/>
    <mergeCell ref="A646:C646"/>
    <mergeCell ref="A677:F677"/>
    <mergeCell ref="A661:F661"/>
    <mergeCell ref="A667:E667"/>
    <mergeCell ref="A669:F669"/>
    <mergeCell ref="A675:E675"/>
    <mergeCell ref="A635:F635"/>
    <mergeCell ref="A681:C681"/>
    <mergeCell ref="A679:C679"/>
    <mergeCell ref="A645:F645"/>
    <mergeCell ref="A651:E651"/>
    <mergeCell ref="A639:E639"/>
    <mergeCell ref="A650:C650"/>
    <mergeCell ref="A614:F614"/>
    <mergeCell ref="A615:B615"/>
    <mergeCell ref="A616:B616"/>
    <mergeCell ref="A607:E607"/>
    <mergeCell ref="A609:F609"/>
    <mergeCell ref="A612:E612"/>
    <mergeCell ref="A617:E617"/>
    <mergeCell ref="A647:C647"/>
    <mergeCell ref="A618:F618"/>
    <mergeCell ref="A619:F619"/>
    <mergeCell ref="A622:C622"/>
    <mergeCell ref="A623:F623"/>
    <mergeCell ref="A637:E637"/>
    <mergeCell ref="A638:E638"/>
    <mergeCell ref="A632:E632"/>
    <mergeCell ref="A633:E633"/>
    <mergeCell ref="A634:E634"/>
    <mergeCell ref="A481:F481"/>
    <mergeCell ref="A482:E482"/>
    <mergeCell ref="A483:E483"/>
    <mergeCell ref="A550:E550"/>
    <mergeCell ref="A551:F551"/>
    <mergeCell ref="A552:F552"/>
    <mergeCell ref="A571:E571"/>
    <mergeCell ref="A508:F508"/>
    <mergeCell ref="A514:E514"/>
    <mergeCell ref="A518:F518"/>
    <mergeCell ref="A524:E524"/>
    <mergeCell ref="A528:F528"/>
    <mergeCell ref="A529:C529"/>
    <mergeCell ref="A544:F544"/>
    <mergeCell ref="A566:C566"/>
    <mergeCell ref="A558:C558"/>
    <mergeCell ref="A559:F559"/>
    <mergeCell ref="A560:F560"/>
    <mergeCell ref="A534:E534"/>
    <mergeCell ref="A536:F536"/>
    <mergeCell ref="A542:E542"/>
    <mergeCell ref="A547:B547"/>
    <mergeCell ref="A548:B548"/>
    <mergeCell ref="A549:B549"/>
    <mergeCell ref="A484:E484"/>
    <mergeCell ref="A485:E485"/>
    <mergeCell ref="A486:E486"/>
    <mergeCell ref="A578:E578"/>
    <mergeCell ref="A579:E579"/>
    <mergeCell ref="A569:E569"/>
    <mergeCell ref="A574:F574"/>
    <mergeCell ref="A575:F575"/>
    <mergeCell ref="A504:E504"/>
    <mergeCell ref="A495:C495"/>
    <mergeCell ref="A577:E577"/>
    <mergeCell ref="A545:B545"/>
    <mergeCell ref="A546:B546"/>
    <mergeCell ref="A570:E570"/>
    <mergeCell ref="A573:E573"/>
    <mergeCell ref="A572:E572"/>
    <mergeCell ref="A480:F480"/>
    <mergeCell ref="A414:B414"/>
    <mergeCell ref="A422:B422"/>
    <mergeCell ref="A423:E423"/>
    <mergeCell ref="A425:F425"/>
    <mergeCell ref="A419:B419"/>
    <mergeCell ref="A420:B420"/>
    <mergeCell ref="A421:B421"/>
    <mergeCell ref="A437:E437"/>
    <mergeCell ref="A452:F452"/>
    <mergeCell ref="A453:F453"/>
    <mergeCell ref="A465:C465"/>
    <mergeCell ref="A466:F466"/>
    <mergeCell ref="A426:B426"/>
    <mergeCell ref="A427:B427"/>
    <mergeCell ref="A429:B429"/>
    <mergeCell ref="A428:B428"/>
    <mergeCell ref="A430:B430"/>
    <mergeCell ref="A467:F467"/>
    <mergeCell ref="A479:C479"/>
    <mergeCell ref="A415:B415"/>
    <mergeCell ref="A416:B416"/>
    <mergeCell ref="A413:B413"/>
    <mergeCell ref="A382:E382"/>
    <mergeCell ref="A386:F386"/>
    <mergeCell ref="A387:C387"/>
    <mergeCell ref="A388:C388"/>
    <mergeCell ref="A396:C396"/>
    <mergeCell ref="A390:C390"/>
    <mergeCell ref="A391:C391"/>
    <mergeCell ref="A392:C392"/>
    <mergeCell ref="A393:C393"/>
    <mergeCell ref="A389:C389"/>
    <mergeCell ref="A394:C394"/>
    <mergeCell ref="A395:C395"/>
    <mergeCell ref="A384:E384"/>
    <mergeCell ref="A324:E324"/>
    <mergeCell ref="A325:F325"/>
    <mergeCell ref="A326:F326"/>
    <mergeCell ref="A328:F328"/>
    <mergeCell ref="A329:C329"/>
    <mergeCell ref="A356:F356"/>
    <mergeCell ref="A367:E367"/>
    <mergeCell ref="A371:F371"/>
    <mergeCell ref="A330:C330"/>
    <mergeCell ref="A338:C338"/>
    <mergeCell ref="A334:C334"/>
    <mergeCell ref="A335:C335"/>
    <mergeCell ref="A336:C336"/>
    <mergeCell ref="A337:C337"/>
    <mergeCell ref="A331:C331"/>
    <mergeCell ref="A1327:E1327"/>
    <mergeCell ref="A1323:F1323"/>
    <mergeCell ref="A1325:E1325"/>
    <mergeCell ref="A1326:E1326"/>
    <mergeCell ref="A873:F873"/>
    <mergeCell ref="A855:C855"/>
    <mergeCell ref="A1324:E1324"/>
    <mergeCell ref="A874:C874"/>
    <mergeCell ref="A875:C875"/>
    <mergeCell ref="A1054:C1054"/>
    <mergeCell ref="A967:F967"/>
    <mergeCell ref="A971:E971"/>
    <mergeCell ref="A1307:F1307"/>
    <mergeCell ref="A1310:E1310"/>
    <mergeCell ref="A987:C987"/>
    <mergeCell ref="A958:F958"/>
    <mergeCell ref="A973:F973"/>
    <mergeCell ref="A1111:B1111"/>
    <mergeCell ref="A1052:C1052"/>
    <mergeCell ref="A991:F991"/>
    <mergeCell ref="A986:C986"/>
    <mergeCell ref="A959:F959"/>
    <mergeCell ref="A961:F961"/>
    <mergeCell ref="A1:F1"/>
    <mergeCell ref="A44:F44"/>
    <mergeCell ref="A243:E243"/>
    <mergeCell ref="A245:F245"/>
    <mergeCell ref="A13:C13"/>
    <mergeCell ref="A597:E597"/>
    <mergeCell ref="A587:E587"/>
    <mergeCell ref="A589:F589"/>
    <mergeCell ref="A592:E592"/>
    <mergeCell ref="A488:F488"/>
    <mergeCell ref="A491:C491"/>
    <mergeCell ref="A492:C492"/>
    <mergeCell ref="A580:E580"/>
    <mergeCell ref="A581:F581"/>
    <mergeCell ref="A576:E576"/>
    <mergeCell ref="A288:F288"/>
    <mergeCell ref="A302:C302"/>
    <mergeCell ref="A303:F303"/>
    <mergeCell ref="A304:F304"/>
    <mergeCell ref="A219:C219"/>
    <mergeCell ref="A228:C228"/>
    <mergeCell ref="A256:B256"/>
    <mergeCell ref="A259:F259"/>
    <mergeCell ref="A260:B260"/>
    <mergeCell ref="A3:F3"/>
    <mergeCell ref="A5:F5"/>
    <mergeCell ref="A15:F15"/>
    <mergeCell ref="A25:F25"/>
    <mergeCell ref="A35:F35"/>
    <mergeCell ref="A27:B27"/>
    <mergeCell ref="A33:E33"/>
    <mergeCell ref="A23:C23"/>
    <mergeCell ref="A26:B26"/>
    <mergeCell ref="A28:B28"/>
    <mergeCell ref="A29:B29"/>
    <mergeCell ref="A30:B30"/>
    <mergeCell ref="A31:B31"/>
    <mergeCell ref="A32:B32"/>
    <mergeCell ref="A55:C55"/>
    <mergeCell ref="A57:F57"/>
    <mergeCell ref="A70:C70"/>
    <mergeCell ref="A47:F47"/>
    <mergeCell ref="A153:F153"/>
    <mergeCell ref="A62:F62"/>
    <mergeCell ref="A65:C65"/>
    <mergeCell ref="A80:C80"/>
    <mergeCell ref="A58:B58"/>
    <mergeCell ref="A59:B59"/>
    <mergeCell ref="A52:F52"/>
    <mergeCell ref="A125:E125"/>
    <mergeCell ref="A126:E126"/>
    <mergeCell ref="A92:B92"/>
    <mergeCell ref="A106:F106"/>
    <mergeCell ref="A60:E60"/>
    <mergeCell ref="A82:F82"/>
    <mergeCell ref="A88:C88"/>
    <mergeCell ref="A90:F90"/>
    <mergeCell ref="A91:B91"/>
    <mergeCell ref="A72:F72"/>
    <mergeCell ref="A98:F98"/>
    <mergeCell ref="A104:C104"/>
    <mergeCell ref="A114:F114"/>
    <mergeCell ref="A156:C156"/>
    <mergeCell ref="A229:E229"/>
    <mergeCell ref="A217:F217"/>
    <mergeCell ref="A218:C218"/>
    <mergeCell ref="A201:F201"/>
    <mergeCell ref="A213:E213"/>
    <mergeCell ref="A163:C163"/>
    <mergeCell ref="A164:C164"/>
    <mergeCell ref="A214:E214"/>
    <mergeCell ref="A167:E167"/>
    <mergeCell ref="A226:C226"/>
    <mergeCell ref="A182:E182"/>
    <mergeCell ref="A183:E183"/>
    <mergeCell ref="A198:E198"/>
    <mergeCell ref="A199:E199"/>
    <mergeCell ref="A159:C159"/>
    <mergeCell ref="A169:F169"/>
    <mergeCell ref="A1136:E1136"/>
    <mergeCell ref="A856:E856"/>
    <mergeCell ref="A858:F858"/>
    <mergeCell ref="A861:E861"/>
    <mergeCell ref="A863:F863"/>
    <mergeCell ref="A866:E866"/>
    <mergeCell ref="A868:F868"/>
    <mergeCell ref="A871:E871"/>
    <mergeCell ref="A629:F629"/>
    <mergeCell ref="A604:F604"/>
    <mergeCell ref="A594:F594"/>
    <mergeCell ref="A582:F582"/>
    <mergeCell ref="A584:F584"/>
    <mergeCell ref="A585:C585"/>
    <mergeCell ref="A261:B261"/>
    <mergeCell ref="A249:B249"/>
    <mergeCell ref="A250:B250"/>
    <mergeCell ref="A251:B251"/>
    <mergeCell ref="A252:B252"/>
    <mergeCell ref="A317:C317"/>
    <mergeCell ref="A257:E257"/>
    <mergeCell ref="A876:E876"/>
    <mergeCell ref="A1065:F1065"/>
    <mergeCell ref="A1056:E1056"/>
    <mergeCell ref="A1058:F1058"/>
    <mergeCell ref="A897:F897"/>
    <mergeCell ref="A898:F898"/>
    <mergeCell ref="A892:F892"/>
    <mergeCell ref="A899:E899"/>
    <mergeCell ref="A900:E900"/>
    <mergeCell ref="A878:F878"/>
    <mergeCell ref="A881:E881"/>
    <mergeCell ref="A1051:C1051"/>
    <mergeCell ref="A883:F883"/>
    <mergeCell ref="A891:C891"/>
    <mergeCell ref="A977:E977"/>
    <mergeCell ref="A979:F979"/>
    <mergeCell ref="A983:E983"/>
    <mergeCell ref="A985:F985"/>
    <mergeCell ref="A901:E901"/>
    <mergeCell ref="A902:E902"/>
    <mergeCell ref="A903:E903"/>
    <mergeCell ref="A904:F904"/>
    <mergeCell ref="A905:F905"/>
    <mergeCell ref="A907:F907"/>
    <mergeCell ref="A884:B884"/>
    <mergeCell ref="A885:B885"/>
    <mergeCell ref="A886:E886"/>
    <mergeCell ref="A887:F887"/>
    <mergeCell ref="A888:F888"/>
    <mergeCell ref="A893:F893"/>
    <mergeCell ref="A896:C896"/>
    <mergeCell ref="A941:F941"/>
    <mergeCell ref="A930:E930"/>
    <mergeCell ref="A932:F932"/>
    <mergeCell ref="A935:E935"/>
    <mergeCell ref="A927:F927"/>
    <mergeCell ref="A928:C928"/>
    <mergeCell ref="A929:C929"/>
    <mergeCell ref="A909:C909"/>
    <mergeCell ref="A910:E910"/>
    <mergeCell ref="A912:F912"/>
    <mergeCell ref="A915:E915"/>
    <mergeCell ref="A917:F917"/>
    <mergeCell ref="A942:F942"/>
    <mergeCell ref="A945:C945"/>
    <mergeCell ref="A946:F946"/>
    <mergeCell ref="A947:F947"/>
    <mergeCell ref="A950:C950"/>
    <mergeCell ref="A951:F951"/>
    <mergeCell ref="A952:F952"/>
    <mergeCell ref="A953:E953"/>
    <mergeCell ref="A954:E954"/>
    <mergeCell ref="A955:E955"/>
    <mergeCell ref="A956:E956"/>
    <mergeCell ref="A957:E957"/>
    <mergeCell ref="A1002:F1002"/>
    <mergeCell ref="A998:B998"/>
    <mergeCell ref="A999:B999"/>
    <mergeCell ref="A995:E995"/>
    <mergeCell ref="A989:E989"/>
    <mergeCell ref="A988:C988"/>
    <mergeCell ref="A997:F997"/>
    <mergeCell ref="A963:C963"/>
    <mergeCell ref="A1086:F1086"/>
    <mergeCell ref="A1091:E1091"/>
    <mergeCell ref="A1093:F1093"/>
    <mergeCell ref="A1094:B1094"/>
    <mergeCell ref="A1117:B1117"/>
    <mergeCell ref="A1100:F1100"/>
    <mergeCell ref="A1106:C1106"/>
    <mergeCell ref="A1107:F1107"/>
    <mergeCell ref="A962:C962"/>
    <mergeCell ref="A1022:E1022"/>
    <mergeCell ref="A1023:E1023"/>
    <mergeCell ref="A1024:E1024"/>
    <mergeCell ref="A1025:E1025"/>
    <mergeCell ref="A1008:F1008"/>
    <mergeCell ref="A1007:C1007"/>
    <mergeCell ref="A1000:B1000"/>
    <mergeCell ref="A1001:E1001"/>
    <mergeCell ref="A1020:F1020"/>
    <mergeCell ref="A1109:B1109"/>
    <mergeCell ref="A1110:B1110"/>
    <mergeCell ref="A1118:B1118"/>
    <mergeCell ref="A1119:B1119"/>
    <mergeCell ref="A1120:B1120"/>
    <mergeCell ref="A1122:E1122"/>
    <mergeCell ref="A1112:B1112"/>
    <mergeCell ref="A1135:E1135"/>
    <mergeCell ref="A1095:B1095"/>
    <mergeCell ref="A1098:E1098"/>
    <mergeCell ref="A1114:E1114"/>
    <mergeCell ref="A1115:F1115"/>
    <mergeCell ref="A1116:F1116"/>
    <mergeCell ref="A1108:F1108"/>
    <mergeCell ref="A1123:F1123"/>
    <mergeCell ref="A1124:F1124"/>
    <mergeCell ref="A1113:B1113"/>
    <mergeCell ref="A1265:E1265"/>
    <mergeCell ref="A1148:F1148"/>
    <mergeCell ref="A1149:E1149"/>
    <mergeCell ref="A1150:E1150"/>
    <mergeCell ref="A1151:E1151"/>
    <mergeCell ref="A1262:F1262"/>
    <mergeCell ref="A1157:C1157"/>
    <mergeCell ref="A1170:F1170"/>
    <mergeCell ref="A1128:E1128"/>
    <mergeCell ref="A1129:E1129"/>
    <mergeCell ref="A1130:F1130"/>
    <mergeCell ref="A1131:F1131"/>
    <mergeCell ref="A1134:E1134"/>
    <mergeCell ref="A1178:E1178"/>
    <mergeCell ref="A1180:F1180"/>
    <mergeCell ref="A1158:E1158"/>
    <mergeCell ref="A1160:F1160"/>
    <mergeCell ref="A1165:F1165"/>
    <mergeCell ref="A1168:E1168"/>
    <mergeCell ref="A1177:C1177"/>
    <mergeCell ref="A1045:F1045"/>
    <mergeCell ref="A1127:E1127"/>
    <mergeCell ref="A1155:F1155"/>
    <mergeCell ref="A1153:F1153"/>
    <mergeCell ref="A1143:F1143"/>
    <mergeCell ref="A1144:E1144"/>
    <mergeCell ref="A1145:E1145"/>
    <mergeCell ref="A1137:F1137"/>
    <mergeCell ref="A1138:F1138"/>
    <mergeCell ref="A1139:E1139"/>
    <mergeCell ref="A1140:E1140"/>
    <mergeCell ref="A1141:E1141"/>
    <mergeCell ref="A1156:C1156"/>
    <mergeCell ref="A1142:F1142"/>
    <mergeCell ref="A1146:E1146"/>
    <mergeCell ref="A1125:E1125"/>
    <mergeCell ref="A1126:E1126"/>
    <mergeCell ref="A1205:F1205"/>
    <mergeCell ref="A1240:E1240"/>
    <mergeCell ref="A1252:F1252"/>
    <mergeCell ref="A1183:E1183"/>
    <mergeCell ref="A1185:F1185"/>
    <mergeCell ref="A1187:B1187"/>
    <mergeCell ref="A1188:E1188"/>
    <mergeCell ref="A1194:C1194"/>
    <mergeCell ref="A1195:F1195"/>
    <mergeCell ref="A1196:F1196"/>
    <mergeCell ref="A1197:B1197"/>
    <mergeCell ref="A1198:B1198"/>
    <mergeCell ref="A1291:F1291"/>
    <mergeCell ref="A1267:F1267"/>
    <mergeCell ref="A1268:B1268"/>
    <mergeCell ref="A1269:B1269"/>
    <mergeCell ref="A1270:E1270"/>
    <mergeCell ref="A1271:F1271"/>
    <mergeCell ref="A1280:E1280"/>
    <mergeCell ref="A1281:E1281"/>
    <mergeCell ref="A1287:E1287"/>
    <mergeCell ref="A1272:F1272"/>
    <mergeCell ref="A1321:E1321"/>
    <mergeCell ref="A1298:B1298"/>
    <mergeCell ref="A1299:B1299"/>
    <mergeCell ref="A1300:E1300"/>
    <mergeCell ref="A1301:F1301"/>
    <mergeCell ref="A1314:E1314"/>
    <mergeCell ref="A1317:F1317"/>
    <mergeCell ref="A1318:E1318"/>
    <mergeCell ref="A1305:E1305"/>
    <mergeCell ref="A1308:E1308"/>
    <mergeCell ref="A1319:E1319"/>
    <mergeCell ref="A1302:F1302"/>
    <mergeCell ref="A1303:E1303"/>
    <mergeCell ref="A1315:E1315"/>
    <mergeCell ref="A1304:E1304"/>
    <mergeCell ref="A1312:F1312"/>
    <mergeCell ref="A1313:E1313"/>
    <mergeCell ref="A1320:E1320"/>
    <mergeCell ref="A1292:F1292"/>
    <mergeCell ref="A1293:B1293"/>
    <mergeCell ref="A1294:B1294"/>
    <mergeCell ref="A1295:E1295"/>
    <mergeCell ref="A1296:F1296"/>
    <mergeCell ref="A1297:F1297"/>
    <mergeCell ref="A1306:F1306"/>
    <mergeCell ref="A1309:E1309"/>
    <mergeCell ref="A1329:F1329"/>
    <mergeCell ref="A1330:C1330"/>
    <mergeCell ref="A1331:C1331"/>
    <mergeCell ref="A1333:C1333"/>
    <mergeCell ref="A1334:C1334"/>
    <mergeCell ref="A1337:C1337"/>
    <mergeCell ref="A1332:C1332"/>
    <mergeCell ref="A1335:C1335"/>
    <mergeCell ref="A1336:C1336"/>
    <mergeCell ref="A1345:C1345"/>
    <mergeCell ref="A1348:C1348"/>
    <mergeCell ref="A1349:C1349"/>
    <mergeCell ref="A1350:E1350"/>
    <mergeCell ref="A1351:E1351"/>
    <mergeCell ref="A1346:C1346"/>
    <mergeCell ref="A1347:C1347"/>
    <mergeCell ref="A1338:C1338"/>
    <mergeCell ref="A1339:C1339"/>
    <mergeCell ref="A1341:F1341"/>
    <mergeCell ref="A1342:C1342"/>
    <mergeCell ref="A1343:C1343"/>
    <mergeCell ref="A1003:F1003"/>
    <mergeCell ref="A1043:F1043"/>
    <mergeCell ref="A965:E965"/>
    <mergeCell ref="A964:C964"/>
    <mergeCell ref="A1238:C1238"/>
    <mergeCell ref="A1227:E1227"/>
    <mergeCell ref="A1228:E1228"/>
    <mergeCell ref="A1230:F1230"/>
    <mergeCell ref="A1231:E1231"/>
    <mergeCell ref="A1237:F1237"/>
    <mergeCell ref="A1210:E1210"/>
    <mergeCell ref="A1211:E1211"/>
    <mergeCell ref="A1212:F1212"/>
    <mergeCell ref="A1213:F1213"/>
    <mergeCell ref="A1206:F1206"/>
    <mergeCell ref="A1207:E1207"/>
    <mergeCell ref="A1208:E1208"/>
    <mergeCell ref="A1209:E1209"/>
    <mergeCell ref="A1224:F1224"/>
    <mergeCell ref="A1225:F1225"/>
    <mergeCell ref="A1214:E1214"/>
    <mergeCell ref="A1215:E1215"/>
    <mergeCell ref="A1216:E1216"/>
    <mergeCell ref="A1219:F1219"/>
    <mergeCell ref="A181:E181"/>
    <mergeCell ref="A185:F185"/>
    <mergeCell ref="A197:E197"/>
    <mergeCell ref="A586:C586"/>
    <mergeCell ref="A231:F231"/>
    <mergeCell ref="A648:C648"/>
    <mergeCell ref="A605:C605"/>
    <mergeCell ref="A606:C606"/>
    <mergeCell ref="A599:F599"/>
    <mergeCell ref="A602:E602"/>
    <mergeCell ref="A624:F624"/>
    <mergeCell ref="A627:C627"/>
    <mergeCell ref="A628:F628"/>
    <mergeCell ref="A640:E640"/>
    <mergeCell ref="A272:E272"/>
    <mergeCell ref="A321:E321"/>
    <mergeCell ref="A322:E322"/>
    <mergeCell ref="A289:F289"/>
    <mergeCell ref="A318:F318"/>
    <mergeCell ref="A319:F319"/>
    <mergeCell ref="A320:E320"/>
    <mergeCell ref="A332:C332"/>
    <mergeCell ref="A333:C333"/>
    <mergeCell ref="A323:E323"/>
    <mergeCell ref="A220:C220"/>
    <mergeCell ref="A221:C221"/>
    <mergeCell ref="A222:C222"/>
    <mergeCell ref="A223:C223"/>
    <mergeCell ref="A224:C224"/>
    <mergeCell ref="A225:C225"/>
    <mergeCell ref="A248:B248"/>
    <mergeCell ref="A267:B267"/>
    <mergeCell ref="A268:B268"/>
    <mergeCell ref="A227:C227"/>
    <mergeCell ref="A246:B246"/>
    <mergeCell ref="A266:B266"/>
    <mergeCell ref="A116:F116"/>
    <mergeCell ref="A117:B117"/>
    <mergeCell ref="A118:B118"/>
    <mergeCell ref="A138:F138"/>
    <mergeCell ref="A139:B139"/>
    <mergeCell ref="A166:C166"/>
    <mergeCell ref="A165:C165"/>
    <mergeCell ref="A128:F128"/>
    <mergeCell ref="A131:E131"/>
    <mergeCell ref="A133:F133"/>
    <mergeCell ref="A151:C151"/>
    <mergeCell ref="A140:B140"/>
    <mergeCell ref="A141:E141"/>
    <mergeCell ref="A143:F143"/>
    <mergeCell ref="A146:C146"/>
    <mergeCell ref="A119:E119"/>
    <mergeCell ref="A120:E120"/>
    <mergeCell ref="A122:F122"/>
    <mergeCell ref="A123:B123"/>
    <mergeCell ref="A124:B124"/>
    <mergeCell ref="A148:F148"/>
    <mergeCell ref="A134:C134"/>
    <mergeCell ref="A135:C135"/>
    <mergeCell ref="A162:C162"/>
    <mergeCell ref="A496:E496"/>
    <mergeCell ref="A253:B253"/>
    <mergeCell ref="A255:B255"/>
    <mergeCell ref="A254:B254"/>
    <mergeCell ref="A1217:E1217"/>
    <mergeCell ref="A1218:E1218"/>
    <mergeCell ref="A263:B263"/>
    <mergeCell ref="A630:E630"/>
    <mergeCell ref="A631:E631"/>
    <mergeCell ref="A636:F636"/>
    <mergeCell ref="A269:B269"/>
    <mergeCell ref="A271:B271"/>
    <mergeCell ref="A270:B270"/>
    <mergeCell ref="A649:C649"/>
    <mergeCell ref="A938:B938"/>
    <mergeCell ref="A939:B939"/>
    <mergeCell ref="A940:E940"/>
    <mergeCell ref="A925:E925"/>
    <mergeCell ref="A659:E659"/>
    <mergeCell ref="A937:F937"/>
    <mergeCell ref="A653:F653"/>
    <mergeCell ref="A920:E920"/>
    <mergeCell ref="A922:F922"/>
    <mergeCell ref="A908:C908"/>
    <mergeCell ref="A1013:E1013"/>
    <mergeCell ref="A1014:F1014"/>
    <mergeCell ref="A1015:F1015"/>
    <mergeCell ref="A1016:B1016"/>
    <mergeCell ref="A1017:B1017"/>
    <mergeCell ref="A1018:B1018"/>
    <mergeCell ref="A1009:F1009"/>
    <mergeCell ref="A1010:B1010"/>
    <mergeCell ref="A1011:B1011"/>
    <mergeCell ref="A1012:B1012"/>
    <mergeCell ref="A1032:F1032"/>
    <mergeCell ref="A1033:F1033"/>
    <mergeCell ref="A1034:E1034"/>
    <mergeCell ref="A1035:E1035"/>
    <mergeCell ref="A1036:E1036"/>
    <mergeCell ref="A1038:F1038"/>
    <mergeCell ref="A1019:E1019"/>
    <mergeCell ref="A1027:F1027"/>
    <mergeCell ref="A1028:F1028"/>
    <mergeCell ref="A1029:E1029"/>
    <mergeCell ref="A1030:E1030"/>
    <mergeCell ref="A1031:E1031"/>
    <mergeCell ref="A1026:E1026"/>
    <mergeCell ref="A1021:F1021"/>
    <mergeCell ref="A1039:E1039"/>
    <mergeCell ref="A1040:E1040"/>
    <mergeCell ref="A1041:E1041"/>
    <mergeCell ref="A1277:F1277"/>
    <mergeCell ref="A1278:F1278"/>
    <mergeCell ref="A1279:E1279"/>
    <mergeCell ref="A1084:E1084"/>
    <mergeCell ref="A1083:C1083"/>
    <mergeCell ref="A1081:C1081"/>
    <mergeCell ref="A1082:C1082"/>
    <mergeCell ref="A1080:C1080"/>
    <mergeCell ref="A1079:F1079"/>
    <mergeCell ref="A1176:C1176"/>
    <mergeCell ref="A1175:F1175"/>
    <mergeCell ref="A1260:E1260"/>
    <mergeCell ref="A1259:C1259"/>
    <mergeCell ref="A1258:C1258"/>
    <mergeCell ref="A1257:F1257"/>
    <mergeCell ref="A1239:C1239"/>
    <mergeCell ref="A1226:E1226"/>
    <mergeCell ref="A1232:E1232"/>
    <mergeCell ref="A1235:F1235"/>
    <mergeCell ref="A1048:C1048"/>
    <mergeCell ref="A1276:C1276"/>
    <mergeCell ref="A1288:E1288"/>
    <mergeCell ref="A1289:E1289"/>
    <mergeCell ref="A1290:E1290"/>
    <mergeCell ref="A1050:F1050"/>
    <mergeCell ref="A1072:F1072"/>
    <mergeCell ref="A1282:E1282"/>
    <mergeCell ref="A1283:E1283"/>
    <mergeCell ref="A1284:F1284"/>
    <mergeCell ref="A1285:F1285"/>
    <mergeCell ref="A1286:E1286"/>
    <mergeCell ref="A1242:F1242"/>
    <mergeCell ref="A1220:F1220"/>
    <mergeCell ref="A1221:E1221"/>
    <mergeCell ref="A1222:E1222"/>
    <mergeCell ref="A1223:E1223"/>
    <mergeCell ref="A1233:E1233"/>
    <mergeCell ref="A1250:E1250"/>
    <mergeCell ref="A1199:E1199"/>
    <mergeCell ref="A1200:F1200"/>
    <mergeCell ref="A1201:F1201"/>
    <mergeCell ref="A1202:B1202"/>
    <mergeCell ref="A1203:B1203"/>
    <mergeCell ref="A1247:F1247"/>
    <mergeCell ref="A1204:E1204"/>
  </mergeCells>
  <phoneticPr fontId="0" type="noConversion"/>
  <pageMargins left="0.78740157480314965" right="0.78740157480314965" top="0.39370078740157483" bottom="0.39370078740157483" header="0" footer="0"/>
  <pageSetup paperSize="9" scale="63" fitToHeight="52" orientation="portrait" r:id="rId1"/>
  <headerFooter alignWithMargins="0"/>
  <rowBreaks count="12" manualBreakCount="12">
    <brk id="200" max="5" man="1"/>
    <brk id="339" max="5" man="1"/>
    <brk id="480" max="5" man="1"/>
    <brk id="593" max="5" man="1"/>
    <brk id="635" max="5" man="1"/>
    <brk id="696" max="5" man="1"/>
    <brk id="764" max="5" man="1"/>
    <brk id="828" max="5" man="1"/>
    <brk id="892" max="5" man="1"/>
    <brk id="1107" max="5" man="1"/>
    <brk id="1195" max="5" man="1"/>
    <brk id="127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16</vt:lpstr>
      <vt:lpstr>'16'!Area_de_impressao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CURITIBA</dc:creator>
  <cp:lastModifiedBy>Henrique Romano Salgado</cp:lastModifiedBy>
  <cp:lastPrinted>2011-03-23T16:39:15Z</cp:lastPrinted>
  <dcterms:created xsi:type="dcterms:W3CDTF">1997-06-16T15:51:19Z</dcterms:created>
  <dcterms:modified xsi:type="dcterms:W3CDTF">2012-02-15T12:33:20Z</dcterms:modified>
</cp:coreProperties>
</file>