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8855" windowHeight="7125" tabRatio="869" activeTab="3"/>
  </bookViews>
  <sheets>
    <sheet name="INVENTARIO" sheetId="1" r:id="rId1"/>
    <sheet name="SEG. HOMOGENIOS - GERAL" sheetId="2" r:id="rId2"/>
    <sheet name="SEG. HOMOGENIOS - Sentido Norte" sheetId="6" r:id="rId3"/>
    <sheet name="SEG. HOMOGENIOS - Sentido Sul" sheetId="5" r:id="rId4"/>
    <sheet name="BASE DE CALCULO - PAR. QUALID" sheetId="3" r:id="rId5"/>
    <sheet name="PARA. QUALIDADE" sheetId="4" r:id="rId6"/>
  </sheets>
  <definedNames>
    <definedName name="_xlnm.Print_Area" localSheetId="0">INVENTARIO!$A$1:$AB$100</definedName>
    <definedName name="_xlnm.Print_Area" localSheetId="2">'SEG. HOMOGENIOS - Sentido Norte'!$A$72:$I$358</definedName>
    <definedName name="_xlnm.Print_Area" localSheetId="3">'SEG. HOMOGENIOS - Sentido Sul'!$A$69:$I$337</definedName>
    <definedName name="_xlnm.Print_Titles" localSheetId="0">INVENTARIO!$1:$9</definedName>
  </definedNames>
  <calcPr calcId="124519" iterate="1"/>
</workbook>
</file>

<file path=xl/calcChain.xml><?xml version="1.0" encoding="utf-8"?>
<calcChain xmlns="http://schemas.openxmlformats.org/spreadsheetml/2006/main">
  <c r="C48" i="5"/>
  <c r="C49" s="1"/>
  <c r="C47"/>
  <c r="C49" i="6"/>
  <c r="C50" s="1"/>
  <c r="C48"/>
  <c r="F2" i="2" l="1"/>
  <c r="F54" i="6"/>
  <c r="G54" s="1"/>
  <c r="F55"/>
  <c r="C69"/>
  <c r="C56"/>
  <c r="C57"/>
  <c r="C58"/>
  <c r="C59"/>
  <c r="C60"/>
  <c r="C61"/>
  <c r="C62"/>
  <c r="C63"/>
  <c r="C64"/>
  <c r="C65"/>
  <c r="C66"/>
  <c r="C67"/>
  <c r="C68"/>
  <c r="C55"/>
  <c r="G55" s="1"/>
  <c r="F54" i="5"/>
  <c r="F55"/>
  <c r="F56"/>
  <c r="F57"/>
  <c r="F58"/>
  <c r="F59"/>
  <c r="F60"/>
  <c r="F61"/>
  <c r="F62"/>
  <c r="F63"/>
  <c r="F64"/>
  <c r="F65"/>
  <c r="F66"/>
  <c r="F67"/>
  <c r="F53"/>
  <c r="G53" s="1"/>
  <c r="F56" i="6"/>
  <c r="G56" s="1"/>
  <c r="F57"/>
  <c r="G57" s="1"/>
  <c r="F58"/>
  <c r="G58" s="1"/>
  <c r="F59"/>
  <c r="G59" s="1"/>
  <c r="F60"/>
  <c r="G60" s="1"/>
  <c r="F61"/>
  <c r="G61" s="1"/>
  <c r="F62"/>
  <c r="G62" s="1"/>
  <c r="F63"/>
  <c r="G63" s="1"/>
  <c r="F64"/>
  <c r="G64" s="1"/>
  <c r="F65"/>
  <c r="G65" s="1"/>
  <c r="F66"/>
  <c r="G66" s="1"/>
  <c r="F67"/>
  <c r="G67" s="1"/>
  <c r="F68"/>
  <c r="G68" s="1"/>
  <c r="F69"/>
  <c r="G69" s="1"/>
  <c r="F1" i="5"/>
  <c r="D34" i="2"/>
  <c r="E32"/>
  <c r="E95" i="6"/>
  <c r="F352" l="1"/>
  <c r="H352" s="1"/>
  <c r="F334"/>
  <c r="H334" s="1"/>
  <c r="F316"/>
  <c r="H316" s="1"/>
  <c r="F298"/>
  <c r="H298" s="1"/>
  <c r="F279"/>
  <c r="H279" s="1"/>
  <c r="F95"/>
  <c r="H95" s="1"/>
  <c r="F81"/>
  <c r="E349"/>
  <c r="E348"/>
  <c r="F348" s="1"/>
  <c r="A348"/>
  <c r="A349" s="1"/>
  <c r="A350" s="1"/>
  <c r="A351" s="1"/>
  <c r="A352" s="1"/>
  <c r="A353" s="1"/>
  <c r="A354" s="1"/>
  <c r="E347"/>
  <c r="E331"/>
  <c r="E330"/>
  <c r="F330" s="1"/>
  <c r="A330"/>
  <c r="A331" s="1"/>
  <c r="A332" s="1"/>
  <c r="A333" s="1"/>
  <c r="A334" s="1"/>
  <c r="A335" s="1"/>
  <c r="A336" s="1"/>
  <c r="E329"/>
  <c r="F329" s="1"/>
  <c r="E313"/>
  <c r="E312"/>
  <c r="A312"/>
  <c r="A313" s="1"/>
  <c r="A314" s="1"/>
  <c r="A315" s="1"/>
  <c r="A316" s="1"/>
  <c r="A317" s="1"/>
  <c r="A318" s="1"/>
  <c r="E311"/>
  <c r="E295"/>
  <c r="E294"/>
  <c r="F294" s="1"/>
  <c r="A294"/>
  <c r="A295" s="1"/>
  <c r="A296" s="1"/>
  <c r="A297" s="1"/>
  <c r="A298" s="1"/>
  <c r="A299" s="1"/>
  <c r="A300" s="1"/>
  <c r="E293"/>
  <c r="F293" s="1"/>
  <c r="E277"/>
  <c r="E276"/>
  <c r="A276"/>
  <c r="A277" s="1"/>
  <c r="A278" s="1"/>
  <c r="A279" s="1"/>
  <c r="A280" s="1"/>
  <c r="A281" s="1"/>
  <c r="A282" s="1"/>
  <c r="E275"/>
  <c r="E259"/>
  <c r="E258"/>
  <c r="A258"/>
  <c r="A259" s="1"/>
  <c r="A260" s="1"/>
  <c r="A261" s="1"/>
  <c r="A262" s="1"/>
  <c r="A263" s="1"/>
  <c r="A264" s="1"/>
  <c r="E257"/>
  <c r="G54" i="5"/>
  <c r="G55"/>
  <c r="G56"/>
  <c r="G57"/>
  <c r="G58"/>
  <c r="G59"/>
  <c r="G60"/>
  <c r="G61"/>
  <c r="G62"/>
  <c r="G63"/>
  <c r="G64"/>
  <c r="G65"/>
  <c r="G66"/>
  <c r="G67"/>
  <c r="F78"/>
  <c r="F132"/>
  <c r="F151"/>
  <c r="F169"/>
  <c r="H169" s="1"/>
  <c r="F186"/>
  <c r="H186" s="1"/>
  <c r="F205"/>
  <c r="H205" s="1"/>
  <c r="F222"/>
  <c r="H222" s="1"/>
  <c r="F241"/>
  <c r="H241" s="1"/>
  <c r="F258"/>
  <c r="H258" s="1"/>
  <c r="F277"/>
  <c r="H277" s="1"/>
  <c r="F294"/>
  <c r="H294" s="1"/>
  <c r="F313"/>
  <c r="H313" s="1"/>
  <c r="F330"/>
  <c r="H330" s="1"/>
  <c r="E327"/>
  <c r="E328"/>
  <c r="F328" s="1"/>
  <c r="H328" s="1"/>
  <c r="E326"/>
  <c r="E309"/>
  <c r="E310"/>
  <c r="F310" s="1"/>
  <c r="H310" s="1"/>
  <c r="E308"/>
  <c r="E291"/>
  <c r="E292"/>
  <c r="F292" s="1"/>
  <c r="H292" s="1"/>
  <c r="E290"/>
  <c r="E273"/>
  <c r="E274"/>
  <c r="F274" s="1"/>
  <c r="H274" s="1"/>
  <c r="E272"/>
  <c r="F272" s="1"/>
  <c r="H272" s="1"/>
  <c r="E255"/>
  <c r="E256"/>
  <c r="F256" s="1"/>
  <c r="H256" s="1"/>
  <c r="E254"/>
  <c r="E237"/>
  <c r="F237" s="1"/>
  <c r="H237" s="1"/>
  <c r="E238"/>
  <c r="F238" s="1"/>
  <c r="H238" s="1"/>
  <c r="E236"/>
  <c r="F236" s="1"/>
  <c r="H236" s="1"/>
  <c r="E219"/>
  <c r="F219" s="1"/>
  <c r="H219" s="1"/>
  <c r="E220"/>
  <c r="F220" s="1"/>
  <c r="H220" s="1"/>
  <c r="E218"/>
  <c r="F218" s="1"/>
  <c r="H218" s="1"/>
  <c r="E201"/>
  <c r="F201" s="1"/>
  <c r="H201" s="1"/>
  <c r="E202"/>
  <c r="F202" s="1"/>
  <c r="H202" s="1"/>
  <c r="E200"/>
  <c r="F200" s="1"/>
  <c r="H200" s="1"/>
  <c r="E183"/>
  <c r="F183" s="1"/>
  <c r="H183" s="1"/>
  <c r="E184"/>
  <c r="F184" s="1"/>
  <c r="H184" s="1"/>
  <c r="E182"/>
  <c r="F182" s="1"/>
  <c r="H182" s="1"/>
  <c r="E165"/>
  <c r="F165" s="1"/>
  <c r="H165" s="1"/>
  <c r="E166"/>
  <c r="F166" s="1"/>
  <c r="H166" s="1"/>
  <c r="E164"/>
  <c r="F164" s="1"/>
  <c r="H164" s="1"/>
  <c r="E147"/>
  <c r="E148"/>
  <c r="E146"/>
  <c r="E129"/>
  <c r="E130"/>
  <c r="E128"/>
  <c r="E111"/>
  <c r="E112"/>
  <c r="E110"/>
  <c r="E93"/>
  <c r="E94"/>
  <c r="E92"/>
  <c r="E75"/>
  <c r="E76"/>
  <c r="E74"/>
  <c r="F74" s="1"/>
  <c r="F1" i="6"/>
  <c r="D19" s="1"/>
  <c r="A327" i="5"/>
  <c r="A328" s="1"/>
  <c r="A329" s="1"/>
  <c r="A330" s="1"/>
  <c r="A331" s="1"/>
  <c r="A332" s="1"/>
  <c r="A333" s="1"/>
  <c r="A309"/>
  <c r="A310" s="1"/>
  <c r="A311" s="1"/>
  <c r="A312" s="1"/>
  <c r="A313" s="1"/>
  <c r="A314" s="1"/>
  <c r="A315" s="1"/>
  <c r="A291"/>
  <c r="A292" s="1"/>
  <c r="A293" s="1"/>
  <c r="A294" s="1"/>
  <c r="A295" s="1"/>
  <c r="A296" s="1"/>
  <c r="A297" s="1"/>
  <c r="A273"/>
  <c r="A274" s="1"/>
  <c r="A275" s="1"/>
  <c r="A276" s="1"/>
  <c r="A277" s="1"/>
  <c r="A278" s="1"/>
  <c r="A279" s="1"/>
  <c r="A255"/>
  <c r="A256" s="1"/>
  <c r="A257" s="1"/>
  <c r="A258" s="1"/>
  <c r="A259" s="1"/>
  <c r="A260" s="1"/>
  <c r="A261" s="1"/>
  <c r="A237"/>
  <c r="A238" s="1"/>
  <c r="A239" s="1"/>
  <c r="A240" s="1"/>
  <c r="A241" s="1"/>
  <c r="A242" s="1"/>
  <c r="A243" s="1"/>
  <c r="A219"/>
  <c r="A220" s="1"/>
  <c r="A221" s="1"/>
  <c r="A222" s="1"/>
  <c r="A223" s="1"/>
  <c r="A224" s="1"/>
  <c r="A225" s="1"/>
  <c r="A201"/>
  <c r="A202" s="1"/>
  <c r="A203" s="1"/>
  <c r="A204" s="1"/>
  <c r="A205" s="1"/>
  <c r="A206" s="1"/>
  <c r="A207" s="1"/>
  <c r="A183"/>
  <c r="A184" s="1"/>
  <c r="A185" s="1"/>
  <c r="A186" s="1"/>
  <c r="A187" s="1"/>
  <c r="A188" s="1"/>
  <c r="A189" s="1"/>
  <c r="A165"/>
  <c r="A166" s="1"/>
  <c r="A167" s="1"/>
  <c r="A168" s="1"/>
  <c r="A169" s="1"/>
  <c r="A170" s="1"/>
  <c r="A171" s="1"/>
  <c r="D4"/>
  <c r="F333" l="1"/>
  <c r="H333" s="1"/>
  <c r="F331"/>
  <c r="H331" s="1"/>
  <c r="F326"/>
  <c r="H326" s="1"/>
  <c r="F327"/>
  <c r="H327" s="1"/>
  <c r="F329"/>
  <c r="H329" s="1"/>
  <c r="F332"/>
  <c r="H332" s="1"/>
  <c r="F311"/>
  <c r="H311" s="1"/>
  <c r="F314"/>
  <c r="H314" s="1"/>
  <c r="F312"/>
  <c r="H312" s="1"/>
  <c r="F308"/>
  <c r="H308" s="1"/>
  <c r="F309"/>
  <c r="H309" s="1"/>
  <c r="F315"/>
  <c r="H315" s="1"/>
  <c r="F297"/>
  <c r="H297" s="1"/>
  <c r="F295"/>
  <c r="H295" s="1"/>
  <c r="F290"/>
  <c r="H290" s="1"/>
  <c r="F291"/>
  <c r="H291" s="1"/>
  <c r="F293"/>
  <c r="H293" s="1"/>
  <c r="F296"/>
  <c r="H296" s="1"/>
  <c r="F275"/>
  <c r="H275" s="1"/>
  <c r="F278"/>
  <c r="H278" s="1"/>
  <c r="F276"/>
  <c r="H276" s="1"/>
  <c r="F273"/>
  <c r="H273" s="1"/>
  <c r="F279"/>
  <c r="H279" s="1"/>
  <c r="F261"/>
  <c r="H261" s="1"/>
  <c r="F259"/>
  <c r="H259" s="1"/>
  <c r="F254"/>
  <c r="H254" s="1"/>
  <c r="F255"/>
  <c r="H255" s="1"/>
  <c r="F257"/>
  <c r="H257" s="1"/>
  <c r="F260"/>
  <c r="H260" s="1"/>
  <c r="F239"/>
  <c r="H239" s="1"/>
  <c r="F242"/>
  <c r="H242" s="1"/>
  <c r="F240"/>
  <c r="H240" s="1"/>
  <c r="F243"/>
  <c r="H243" s="1"/>
  <c r="F225"/>
  <c r="H225" s="1"/>
  <c r="F223"/>
  <c r="H223" s="1"/>
  <c r="F221"/>
  <c r="H221" s="1"/>
  <c r="F224"/>
  <c r="H224" s="1"/>
  <c r="F203"/>
  <c r="H203" s="1"/>
  <c r="F206"/>
  <c r="H206" s="1"/>
  <c r="F204"/>
  <c r="H204" s="1"/>
  <c r="F207"/>
  <c r="H207" s="1"/>
  <c r="F189"/>
  <c r="H189" s="1"/>
  <c r="F187"/>
  <c r="H187" s="1"/>
  <c r="F185"/>
  <c r="H185" s="1"/>
  <c r="F188"/>
  <c r="H188" s="1"/>
  <c r="F167"/>
  <c r="H167" s="1"/>
  <c r="F170"/>
  <c r="H170" s="1"/>
  <c r="F168"/>
  <c r="H168" s="1"/>
  <c r="F171"/>
  <c r="H171" s="1"/>
  <c r="F149"/>
  <c r="F152"/>
  <c r="F150"/>
  <c r="F153"/>
  <c r="F131"/>
  <c r="F133"/>
  <c r="F135"/>
  <c r="F134"/>
  <c r="F350" i="6"/>
  <c r="H350" s="1"/>
  <c r="F353"/>
  <c r="H353" s="1"/>
  <c r="F351"/>
  <c r="H351" s="1"/>
  <c r="F354"/>
  <c r="H354" s="1"/>
  <c r="F332"/>
  <c r="H332" s="1"/>
  <c r="F335"/>
  <c r="H335" s="1"/>
  <c r="F333"/>
  <c r="H333" s="1"/>
  <c r="F336"/>
  <c r="H336" s="1"/>
  <c r="F314"/>
  <c r="H314" s="1"/>
  <c r="F317"/>
  <c r="H317" s="1"/>
  <c r="F315"/>
  <c r="H315" s="1"/>
  <c r="F318"/>
  <c r="H318" s="1"/>
  <c r="F296"/>
  <c r="H296" s="1"/>
  <c r="F299"/>
  <c r="H299" s="1"/>
  <c r="F297"/>
  <c r="H297" s="1"/>
  <c r="F300"/>
  <c r="H300" s="1"/>
  <c r="F282"/>
  <c r="H282" s="1"/>
  <c r="F280"/>
  <c r="H280" s="1"/>
  <c r="F278"/>
  <c r="H278" s="1"/>
  <c r="F281"/>
  <c r="H281" s="1"/>
  <c r="F261"/>
  <c r="H261" s="1"/>
  <c r="F263"/>
  <c r="H263" s="1"/>
  <c r="F260"/>
  <c r="H260" s="1"/>
  <c r="F262"/>
  <c r="H262" s="1"/>
  <c r="F264"/>
  <c r="H264" s="1"/>
  <c r="H348"/>
  <c r="F347"/>
  <c r="H347" s="1"/>
  <c r="H355" s="1"/>
  <c r="H69" s="1"/>
  <c r="F349"/>
  <c r="H349" s="1"/>
  <c r="H329"/>
  <c r="H330"/>
  <c r="F331"/>
  <c r="H331" s="1"/>
  <c r="H337" s="1"/>
  <c r="H68" s="1"/>
  <c r="F313"/>
  <c r="H313" s="1"/>
  <c r="F311"/>
  <c r="H311" s="1"/>
  <c r="H319" s="1"/>
  <c r="H67" s="1"/>
  <c r="F312"/>
  <c r="H312" s="1"/>
  <c r="H293"/>
  <c r="H294"/>
  <c r="F295"/>
  <c r="H295" s="1"/>
  <c r="H301" s="1"/>
  <c r="H66" s="1"/>
  <c r="F277"/>
  <c r="H277" s="1"/>
  <c r="F275"/>
  <c r="H275" s="1"/>
  <c r="H283" s="1"/>
  <c r="H65" s="1"/>
  <c r="F276"/>
  <c r="H276" s="1"/>
  <c r="F257"/>
  <c r="H257" s="1"/>
  <c r="F258"/>
  <c r="H258" s="1"/>
  <c r="F259"/>
  <c r="H259" s="1"/>
  <c r="D46"/>
  <c r="D44"/>
  <c r="D42"/>
  <c r="D40"/>
  <c r="D38"/>
  <c r="D36"/>
  <c r="D34"/>
  <c r="D32"/>
  <c r="D30"/>
  <c r="D28"/>
  <c r="D26"/>
  <c r="D24"/>
  <c r="D22"/>
  <c r="D20"/>
  <c r="D18"/>
  <c r="D47"/>
  <c r="D45"/>
  <c r="D43"/>
  <c r="D41"/>
  <c r="D39"/>
  <c r="D37"/>
  <c r="D35"/>
  <c r="D33"/>
  <c r="D31"/>
  <c r="D29"/>
  <c r="D27"/>
  <c r="D25"/>
  <c r="D23"/>
  <c r="D21"/>
  <c r="H280" i="5"/>
  <c r="H64" s="1"/>
  <c r="H298"/>
  <c r="H65" s="1"/>
  <c r="D45"/>
  <c r="D43"/>
  <c r="D41"/>
  <c r="D39"/>
  <c r="D37"/>
  <c r="D35"/>
  <c r="D33"/>
  <c r="D31"/>
  <c r="D29"/>
  <c r="D27"/>
  <c r="D25"/>
  <c r="D23"/>
  <c r="D21"/>
  <c r="D19"/>
  <c r="D17"/>
  <c r="D15"/>
  <c r="D13"/>
  <c r="D11"/>
  <c r="D9"/>
  <c r="D7"/>
  <c r="D5"/>
  <c r="D46"/>
  <c r="D44"/>
  <c r="D42"/>
  <c r="D40"/>
  <c r="D38"/>
  <c r="D36"/>
  <c r="D34"/>
  <c r="D32"/>
  <c r="D30"/>
  <c r="D28"/>
  <c r="D26"/>
  <c r="D24"/>
  <c r="D22"/>
  <c r="D20"/>
  <c r="D18"/>
  <c r="D16"/>
  <c r="D14"/>
  <c r="D12"/>
  <c r="D10"/>
  <c r="D8"/>
  <c r="D6"/>
  <c r="F242" i="6"/>
  <c r="F243"/>
  <c r="F244"/>
  <c r="F245"/>
  <c r="F246"/>
  <c r="F225"/>
  <c r="F226"/>
  <c r="H226" s="1"/>
  <c r="F227"/>
  <c r="F228"/>
  <c r="H228" s="1"/>
  <c r="F224"/>
  <c r="F207"/>
  <c r="H207" s="1"/>
  <c r="F208"/>
  <c r="F209"/>
  <c r="H209" s="1"/>
  <c r="F210"/>
  <c r="F206"/>
  <c r="F189"/>
  <c r="F190"/>
  <c r="H190" s="1"/>
  <c r="F191"/>
  <c r="F192"/>
  <c r="H192" s="1"/>
  <c r="F188"/>
  <c r="F171"/>
  <c r="H171" s="1"/>
  <c r="F172"/>
  <c r="F173"/>
  <c r="H173" s="1"/>
  <c r="F174"/>
  <c r="F170"/>
  <c r="F153"/>
  <c r="F154"/>
  <c r="H154" s="1"/>
  <c r="F155"/>
  <c r="F156"/>
  <c r="H156" s="1"/>
  <c r="F152"/>
  <c r="F135"/>
  <c r="H135" s="1"/>
  <c r="F136"/>
  <c r="F137"/>
  <c r="H137" s="1"/>
  <c r="F138"/>
  <c r="F134"/>
  <c r="F117"/>
  <c r="F118"/>
  <c r="H118" s="1"/>
  <c r="F119"/>
  <c r="F120"/>
  <c r="H120" s="1"/>
  <c r="F116"/>
  <c r="F99"/>
  <c r="F100"/>
  <c r="F101"/>
  <c r="H101" s="1"/>
  <c r="F102"/>
  <c r="F98"/>
  <c r="F82"/>
  <c r="F83"/>
  <c r="F84"/>
  <c r="F80"/>
  <c r="E131"/>
  <c r="F131" s="1"/>
  <c r="E132"/>
  <c r="F132" s="1"/>
  <c r="H132" s="1"/>
  <c r="E133"/>
  <c r="H134"/>
  <c r="H136"/>
  <c r="H138"/>
  <c r="F128" i="5"/>
  <c r="H128" s="1"/>
  <c r="H246" i="6"/>
  <c r="H245"/>
  <c r="H244"/>
  <c r="H243"/>
  <c r="H242"/>
  <c r="E241"/>
  <c r="E240"/>
  <c r="A240"/>
  <c r="A241" s="1"/>
  <c r="A242" s="1"/>
  <c r="A243" s="1"/>
  <c r="A244" s="1"/>
  <c r="A245" s="1"/>
  <c r="A246" s="1"/>
  <c r="E239"/>
  <c r="H227"/>
  <c r="H225"/>
  <c r="H224"/>
  <c r="E223"/>
  <c r="E222"/>
  <c r="A222"/>
  <c r="A223" s="1"/>
  <c r="A224" s="1"/>
  <c r="A225" s="1"/>
  <c r="A226" s="1"/>
  <c r="A227" s="1"/>
  <c r="A228" s="1"/>
  <c r="E221"/>
  <c r="H210"/>
  <c r="H208"/>
  <c r="H206"/>
  <c r="E205"/>
  <c r="F205" s="1"/>
  <c r="E204"/>
  <c r="A204"/>
  <c r="A205" s="1"/>
  <c r="A206" s="1"/>
  <c r="A207" s="1"/>
  <c r="A208" s="1"/>
  <c r="A209" s="1"/>
  <c r="A210" s="1"/>
  <c r="E203"/>
  <c r="H191"/>
  <c r="H189"/>
  <c r="H188"/>
  <c r="E187"/>
  <c r="E186"/>
  <c r="A186"/>
  <c r="A187" s="1"/>
  <c r="A188" s="1"/>
  <c r="A189" s="1"/>
  <c r="A190" s="1"/>
  <c r="A191" s="1"/>
  <c r="A192" s="1"/>
  <c r="E185"/>
  <c r="H174"/>
  <c r="H172"/>
  <c r="H170"/>
  <c r="E169"/>
  <c r="F169" s="1"/>
  <c r="E168"/>
  <c r="A168"/>
  <c r="A169" s="1"/>
  <c r="A170" s="1"/>
  <c r="A171" s="1"/>
  <c r="A172" s="1"/>
  <c r="A173" s="1"/>
  <c r="A174" s="1"/>
  <c r="E167"/>
  <c r="H155"/>
  <c r="H153"/>
  <c r="H152"/>
  <c r="E151"/>
  <c r="E150"/>
  <c r="A150"/>
  <c r="A151" s="1"/>
  <c r="A152" s="1"/>
  <c r="A153" s="1"/>
  <c r="A154" s="1"/>
  <c r="A155" s="1"/>
  <c r="A156" s="1"/>
  <c r="E149"/>
  <c r="A132"/>
  <c r="A133" s="1"/>
  <c r="A134" s="1"/>
  <c r="A135" s="1"/>
  <c r="A136" s="1"/>
  <c r="A137" s="1"/>
  <c r="A138" s="1"/>
  <c r="H119"/>
  <c r="H117"/>
  <c r="H116"/>
  <c r="E115"/>
  <c r="E114"/>
  <c r="A114"/>
  <c r="A115" s="1"/>
  <c r="A116" s="1"/>
  <c r="A117" s="1"/>
  <c r="A118" s="1"/>
  <c r="A119" s="1"/>
  <c r="A120" s="1"/>
  <c r="E113"/>
  <c r="H102"/>
  <c r="H100"/>
  <c r="H99"/>
  <c r="H98"/>
  <c r="E97"/>
  <c r="F97" s="1"/>
  <c r="E96"/>
  <c r="A96"/>
  <c r="A97" s="1"/>
  <c r="A98" s="1"/>
  <c r="A99" s="1"/>
  <c r="A100" s="1"/>
  <c r="A101" s="1"/>
  <c r="A102" s="1"/>
  <c r="D4"/>
  <c r="D3"/>
  <c r="D15"/>
  <c r="D5"/>
  <c r="D6"/>
  <c r="D7"/>
  <c r="D8"/>
  <c r="D9"/>
  <c r="D10"/>
  <c r="D11"/>
  <c r="D12"/>
  <c r="D13"/>
  <c r="D14"/>
  <c r="D16"/>
  <c r="D17"/>
  <c r="D2"/>
  <c r="E2" s="1"/>
  <c r="E3" s="1"/>
  <c r="E79"/>
  <c r="F79" s="1"/>
  <c r="H79" s="1"/>
  <c r="E78"/>
  <c r="F78" s="1"/>
  <c r="H78" s="1"/>
  <c r="E77"/>
  <c r="F77" s="1"/>
  <c r="H84"/>
  <c r="H83"/>
  <c r="H82"/>
  <c r="H81"/>
  <c r="H80"/>
  <c r="A78"/>
  <c r="A79" s="1"/>
  <c r="A80" s="1"/>
  <c r="A81" s="1"/>
  <c r="A82" s="1"/>
  <c r="A83" s="1"/>
  <c r="A84" s="1"/>
  <c r="H135" i="5"/>
  <c r="F147"/>
  <c r="F148"/>
  <c r="F146"/>
  <c r="F129"/>
  <c r="F130"/>
  <c r="H130" s="1"/>
  <c r="H74"/>
  <c r="F114"/>
  <c r="F115"/>
  <c r="F116"/>
  <c r="F117"/>
  <c r="F113"/>
  <c r="F111"/>
  <c r="F112"/>
  <c r="F110"/>
  <c r="H110" s="1"/>
  <c r="F92"/>
  <c r="F99"/>
  <c r="H76" i="4"/>
  <c r="F76"/>
  <c r="F69"/>
  <c r="H69" s="1"/>
  <c r="F49"/>
  <c r="F50"/>
  <c r="F52"/>
  <c r="F53"/>
  <c r="F54"/>
  <c r="F55"/>
  <c r="F51"/>
  <c r="F48"/>
  <c r="F28"/>
  <c r="F29"/>
  <c r="F31"/>
  <c r="F32"/>
  <c r="F33"/>
  <c r="F34"/>
  <c r="F30"/>
  <c r="F27"/>
  <c r="F79" i="5"/>
  <c r="F80"/>
  <c r="F81"/>
  <c r="F77"/>
  <c r="H77" s="1"/>
  <c r="F75"/>
  <c r="F76"/>
  <c r="H148"/>
  <c r="H147"/>
  <c r="A147"/>
  <c r="A148" s="1"/>
  <c r="A149" s="1"/>
  <c r="A150" s="1"/>
  <c r="A151" s="1"/>
  <c r="A152" s="1"/>
  <c r="A153" s="1"/>
  <c r="H146"/>
  <c r="H129"/>
  <c r="A129"/>
  <c r="A130" s="1"/>
  <c r="A131" s="1"/>
  <c r="A132" s="1"/>
  <c r="A133" s="1"/>
  <c r="A134" s="1"/>
  <c r="A135" s="1"/>
  <c r="H117"/>
  <c r="H116"/>
  <c r="H115"/>
  <c r="H114"/>
  <c r="H113"/>
  <c r="H112"/>
  <c r="H111"/>
  <c r="A111"/>
  <c r="A112" s="1"/>
  <c r="A113" s="1"/>
  <c r="A114" s="1"/>
  <c r="A115" s="1"/>
  <c r="A116" s="1"/>
  <c r="A117" s="1"/>
  <c r="H99"/>
  <c r="A93"/>
  <c r="A94" s="1"/>
  <c r="A95" s="1"/>
  <c r="A96" s="1"/>
  <c r="A97" s="1"/>
  <c r="A98" s="1"/>
  <c r="A99" s="1"/>
  <c r="H92"/>
  <c r="H81"/>
  <c r="H80"/>
  <c r="H79"/>
  <c r="H78"/>
  <c r="H76"/>
  <c r="H75"/>
  <c r="A75"/>
  <c r="A76" s="1"/>
  <c r="A77" s="1"/>
  <c r="A78" s="1"/>
  <c r="A79" s="1"/>
  <c r="A80" s="1"/>
  <c r="A81" s="1"/>
  <c r="H92" i="4"/>
  <c r="F223"/>
  <c r="H223" s="1"/>
  <c r="F222"/>
  <c r="H222" s="1"/>
  <c r="F221"/>
  <c r="H221" s="1"/>
  <c r="H220"/>
  <c r="F220"/>
  <c r="F219"/>
  <c r="H219" s="1"/>
  <c r="H218"/>
  <c r="F218"/>
  <c r="A218"/>
  <c r="A219" s="1"/>
  <c r="A220" s="1"/>
  <c r="A221" s="1"/>
  <c r="A222" s="1"/>
  <c r="A223" s="1"/>
  <c r="F217"/>
  <c r="H217" s="1"/>
  <c r="A217"/>
  <c r="H216"/>
  <c r="F216"/>
  <c r="F202"/>
  <c r="H202" s="1"/>
  <c r="F201"/>
  <c r="H201" s="1"/>
  <c r="F200"/>
  <c r="H200" s="1"/>
  <c r="F199"/>
  <c r="H199" s="1"/>
  <c r="F198"/>
  <c r="H198" s="1"/>
  <c r="H197"/>
  <c r="F197"/>
  <c r="A197"/>
  <c r="A198" s="1"/>
  <c r="A199" s="1"/>
  <c r="A200" s="1"/>
  <c r="A201" s="1"/>
  <c r="A202" s="1"/>
  <c r="F196"/>
  <c r="H196" s="1"/>
  <c r="A196"/>
  <c r="H195"/>
  <c r="F195"/>
  <c r="F181"/>
  <c r="H181" s="1"/>
  <c r="F180"/>
  <c r="H180" s="1"/>
  <c r="F179"/>
  <c r="H179" s="1"/>
  <c r="H178"/>
  <c r="F178"/>
  <c r="F177"/>
  <c r="H177" s="1"/>
  <c r="F176"/>
  <c r="H176" s="1"/>
  <c r="F175"/>
  <c r="H175" s="1"/>
  <c r="A175"/>
  <c r="A176" s="1"/>
  <c r="A177" s="1"/>
  <c r="A178" s="1"/>
  <c r="A179" s="1"/>
  <c r="A180" s="1"/>
  <c r="A181" s="1"/>
  <c r="H174"/>
  <c r="F174"/>
  <c r="F160"/>
  <c r="H160" s="1"/>
  <c r="F159"/>
  <c r="H159" s="1"/>
  <c r="F158"/>
  <c r="H158" s="1"/>
  <c r="H157"/>
  <c r="F157"/>
  <c r="F156"/>
  <c r="H156" s="1"/>
  <c r="H155"/>
  <c r="F155"/>
  <c r="F154"/>
  <c r="H154" s="1"/>
  <c r="A154"/>
  <c r="A155" s="1"/>
  <c r="A156" s="1"/>
  <c r="A157" s="1"/>
  <c r="A158" s="1"/>
  <c r="A159" s="1"/>
  <c r="A160" s="1"/>
  <c r="H153"/>
  <c r="F153"/>
  <c r="F139"/>
  <c r="H139" s="1"/>
  <c r="F138"/>
  <c r="H138" s="1"/>
  <c r="F137"/>
  <c r="H137" s="1"/>
  <c r="F136"/>
  <c r="H136" s="1"/>
  <c r="F135"/>
  <c r="H135" s="1"/>
  <c r="H134"/>
  <c r="F134"/>
  <c r="F133"/>
  <c r="H133" s="1"/>
  <c r="A133"/>
  <c r="A134" s="1"/>
  <c r="A135" s="1"/>
  <c r="A136" s="1"/>
  <c r="A137" s="1"/>
  <c r="A138" s="1"/>
  <c r="A139" s="1"/>
  <c r="H132"/>
  <c r="F132"/>
  <c r="F118"/>
  <c r="H118" s="1"/>
  <c r="F117"/>
  <c r="H117" s="1"/>
  <c r="F116"/>
  <c r="H116" s="1"/>
  <c r="F115"/>
  <c r="H115" s="1"/>
  <c r="F114"/>
  <c r="H114" s="1"/>
  <c r="F113"/>
  <c r="H113" s="1"/>
  <c r="H112"/>
  <c r="F112"/>
  <c r="A112"/>
  <c r="A113" s="1"/>
  <c r="A114" s="1"/>
  <c r="A115" s="1"/>
  <c r="A116" s="1"/>
  <c r="A117" s="1"/>
  <c r="A118" s="1"/>
  <c r="F111"/>
  <c r="H111" s="1"/>
  <c r="F97"/>
  <c r="H97" s="1"/>
  <c r="F96"/>
  <c r="H96" s="1"/>
  <c r="F95"/>
  <c r="H95" s="1"/>
  <c r="F94"/>
  <c r="H94" s="1"/>
  <c r="F93"/>
  <c r="H93" s="1"/>
  <c r="F92"/>
  <c r="F91"/>
  <c r="H91" s="1"/>
  <c r="A91"/>
  <c r="A92" s="1"/>
  <c r="A93" s="1"/>
  <c r="A94" s="1"/>
  <c r="A95" s="1"/>
  <c r="A96" s="1"/>
  <c r="A97" s="1"/>
  <c r="F90"/>
  <c r="H90" s="1"/>
  <c r="F75"/>
  <c r="H75" s="1"/>
  <c r="F74"/>
  <c r="H74" s="1"/>
  <c r="H73"/>
  <c r="F73"/>
  <c r="F72"/>
  <c r="H72" s="1"/>
  <c r="F71"/>
  <c r="H71" s="1"/>
  <c r="F70"/>
  <c r="H70" s="1"/>
  <c r="A70"/>
  <c r="A71" s="1"/>
  <c r="A72" s="1"/>
  <c r="A73" s="1"/>
  <c r="A74" s="1"/>
  <c r="A75" s="1"/>
  <c r="A76" s="1"/>
  <c r="H55"/>
  <c r="H54"/>
  <c r="H53"/>
  <c r="H52"/>
  <c r="H51"/>
  <c r="H50"/>
  <c r="H49"/>
  <c r="A49"/>
  <c r="A50" s="1"/>
  <c r="A51" s="1"/>
  <c r="A52" s="1"/>
  <c r="A53" s="1"/>
  <c r="A54" s="1"/>
  <c r="A55" s="1"/>
  <c r="H48"/>
  <c r="H34"/>
  <c r="H33"/>
  <c r="H32"/>
  <c r="H31"/>
  <c r="H30"/>
  <c r="H29"/>
  <c r="A29"/>
  <c r="A30" s="1"/>
  <c r="A31" s="1"/>
  <c r="A32" s="1"/>
  <c r="A33" s="1"/>
  <c r="A34" s="1"/>
  <c r="H28"/>
  <c r="A28"/>
  <c r="H27"/>
  <c r="AI94" i="1"/>
  <c r="AI88"/>
  <c r="AI80"/>
  <c r="AI69"/>
  <c r="AI65"/>
  <c r="AI50"/>
  <c r="AI42"/>
  <c r="AI37"/>
  <c r="AI27"/>
  <c r="AI21"/>
  <c r="AI10"/>
  <c r="AH50"/>
  <c r="AG10"/>
  <c r="AF94"/>
  <c r="AF80"/>
  <c r="AF87"/>
  <c r="AF69"/>
  <c r="AF65"/>
  <c r="AF50"/>
  <c r="AF42"/>
  <c r="AF37"/>
  <c r="AF27"/>
  <c r="AF21"/>
  <c r="AF10"/>
  <c r="AE10"/>
  <c r="AD94"/>
  <c r="AD87"/>
  <c r="AD80"/>
  <c r="AD69"/>
  <c r="AD65"/>
  <c r="AD50"/>
  <c r="AD42"/>
  <c r="AD37"/>
  <c r="AD27"/>
  <c r="AD10"/>
  <c r="AD21"/>
  <c r="F13" i="4"/>
  <c r="H13" s="1"/>
  <c r="F12"/>
  <c r="H12" s="1"/>
  <c r="F11"/>
  <c r="H11" s="1"/>
  <c r="F10"/>
  <c r="H10" s="1"/>
  <c r="F9"/>
  <c r="H9" s="1"/>
  <c r="F8"/>
  <c r="H8" s="1"/>
  <c r="F7"/>
  <c r="H7" s="1"/>
  <c r="A7"/>
  <c r="A8" s="1"/>
  <c r="A9" s="1"/>
  <c r="A10" s="1"/>
  <c r="A11" s="1"/>
  <c r="A12" s="1"/>
  <c r="A13" s="1"/>
  <c r="F6"/>
  <c r="H6" s="1"/>
  <c r="E4" i="3"/>
  <c r="E5"/>
  <c r="E6"/>
  <c r="E7"/>
  <c r="E8"/>
  <c r="E9"/>
  <c r="E10"/>
  <c r="E11"/>
  <c r="E12"/>
  <c r="E13"/>
  <c r="E3"/>
  <c r="H244" i="5" l="1"/>
  <c r="H62" s="1"/>
  <c r="H172"/>
  <c r="H58" s="1"/>
  <c r="H208"/>
  <c r="H60" s="1"/>
  <c r="H190"/>
  <c r="H59" s="1"/>
  <c r="H226"/>
  <c r="H61" s="1"/>
  <c r="H334"/>
  <c r="H67" s="1"/>
  <c r="H316"/>
  <c r="H66" s="1"/>
  <c r="H262"/>
  <c r="H63" s="1"/>
  <c r="H265" i="6"/>
  <c r="H64" s="1"/>
  <c r="F115"/>
  <c r="H115" s="1"/>
  <c r="F151"/>
  <c r="H151" s="1"/>
  <c r="F187"/>
  <c r="H187" s="1"/>
  <c r="F223"/>
  <c r="H223" s="1"/>
  <c r="F240"/>
  <c r="H240" s="1"/>
  <c r="E4"/>
  <c r="E5" s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H97"/>
  <c r="H169"/>
  <c r="H205"/>
  <c r="H77"/>
  <c r="H85" s="1"/>
  <c r="H54" s="1"/>
  <c r="F96"/>
  <c r="H96" s="1"/>
  <c r="F113"/>
  <c r="H113" s="1"/>
  <c r="F114"/>
  <c r="H114" s="1"/>
  <c r="F133"/>
  <c r="H133" s="1"/>
  <c r="F149"/>
  <c r="H149" s="1"/>
  <c r="F150"/>
  <c r="H150" s="1"/>
  <c r="F167"/>
  <c r="H167" s="1"/>
  <c r="F168"/>
  <c r="H168" s="1"/>
  <c r="F185"/>
  <c r="H185" s="1"/>
  <c r="F186"/>
  <c r="H186" s="1"/>
  <c r="F203"/>
  <c r="H203" s="1"/>
  <c r="F204"/>
  <c r="H204" s="1"/>
  <c r="F221"/>
  <c r="H221" s="1"/>
  <c r="F222"/>
  <c r="H222" s="1"/>
  <c r="F241"/>
  <c r="H241" s="1"/>
  <c r="F239"/>
  <c r="H239" s="1"/>
  <c r="D3" i="5"/>
  <c r="D2"/>
  <c r="E2" s="1"/>
  <c r="H131" i="6"/>
  <c r="H118" i="5"/>
  <c r="H55" s="1"/>
  <c r="H14" i="4"/>
  <c r="H82" i="5"/>
  <c r="H53" s="1"/>
  <c r="H224" i="4"/>
  <c r="H182"/>
  <c r="H161"/>
  <c r="H140"/>
  <c r="H119"/>
  <c r="H98"/>
  <c r="H77"/>
  <c r="H203"/>
  <c r="H56"/>
  <c r="H35"/>
  <c r="H211" i="6" l="1"/>
  <c r="H61" s="1"/>
  <c r="H193"/>
  <c r="H60" s="1"/>
  <c r="H229"/>
  <c r="H62" s="1"/>
  <c r="H175"/>
  <c r="H59" s="1"/>
  <c r="H157"/>
  <c r="H58" s="1"/>
  <c r="H247"/>
  <c r="H63" s="1"/>
  <c r="H103"/>
  <c r="H55" s="1"/>
  <c r="H139"/>
  <c r="H57" s="1"/>
  <c r="H121"/>
  <c r="H56" s="1"/>
  <c r="E3" i="5"/>
  <c r="E4" s="1"/>
  <c r="E5" s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D3" i="2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2"/>
  <c r="E2" s="1"/>
  <c r="E3" s="1"/>
  <c r="E4" s="1"/>
  <c r="E5" l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H152" i="5"/>
  <c r="H150"/>
  <c r="H134"/>
  <c r="H132"/>
  <c r="F98"/>
  <c r="H98" s="1"/>
  <c r="F96"/>
  <c r="H96" s="1"/>
  <c r="F94"/>
  <c r="H94" s="1"/>
  <c r="H153"/>
  <c r="H151"/>
  <c r="H149"/>
  <c r="H154" s="1"/>
  <c r="H57" s="1"/>
  <c r="H133"/>
  <c r="H131"/>
  <c r="H136" s="1"/>
  <c r="H56" s="1"/>
  <c r="F97"/>
  <c r="H97" s="1"/>
  <c r="F95"/>
  <c r="H95" s="1"/>
  <c r="F93"/>
  <c r="H93" s="1"/>
  <c r="AC11" i="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C33"/>
  <c r="AC34"/>
  <c r="AC35"/>
  <c r="AC36"/>
  <c r="AC37"/>
  <c r="AC38"/>
  <c r="AC39"/>
  <c r="AC40"/>
  <c r="AC41"/>
  <c r="AC42"/>
  <c r="AC43"/>
  <c r="AC44"/>
  <c r="AC45"/>
  <c r="AC46"/>
  <c r="AC47"/>
  <c r="AC48"/>
  <c r="AC49"/>
  <c r="AC50"/>
  <c r="AC51"/>
  <c r="AC52"/>
  <c r="AC53"/>
  <c r="AC54"/>
  <c r="AC55"/>
  <c r="AC56"/>
  <c r="AC57"/>
  <c r="AC58"/>
  <c r="AC59"/>
  <c r="AC60"/>
  <c r="AC61"/>
  <c r="AC62"/>
  <c r="AC63"/>
  <c r="AC64"/>
  <c r="AC65"/>
  <c r="AC66"/>
  <c r="AC67"/>
  <c r="AC68"/>
  <c r="AC69"/>
  <c r="AC70"/>
  <c r="AC71"/>
  <c r="AC72"/>
  <c r="AC73"/>
  <c r="AC74"/>
  <c r="AC75"/>
  <c r="AC76"/>
  <c r="AC77"/>
  <c r="AC78"/>
  <c r="AC79"/>
  <c r="AC80"/>
  <c r="AC81"/>
  <c r="AC82"/>
  <c r="AC83"/>
  <c r="AC84"/>
  <c r="AC85"/>
  <c r="AC86"/>
  <c r="AC87"/>
  <c r="AC88"/>
  <c r="AC89"/>
  <c r="AC90"/>
  <c r="AC91"/>
  <c r="AC92"/>
  <c r="AC93"/>
  <c r="AC94"/>
  <c r="AC95"/>
  <c r="AC96"/>
  <c r="AC97"/>
  <c r="AC98"/>
  <c r="AC99"/>
  <c r="AC100"/>
  <c r="AC10"/>
  <c r="H100" i="5" l="1"/>
  <c r="H54" s="1"/>
</calcChain>
</file>

<file path=xl/sharedStrings.xml><?xml version="1.0" encoding="utf-8"?>
<sst xmlns="http://schemas.openxmlformats.org/spreadsheetml/2006/main" count="2037" uniqueCount="277">
  <si>
    <t>INVENTÁRIO DO ESTADO  DA SUPERFÍCIE DO PAVIMENTO</t>
  </si>
  <si>
    <t>RODOVIA:</t>
  </si>
  <si>
    <t>FOLHA: 1</t>
  </si>
  <si>
    <t>TRECHO:</t>
  </si>
  <si>
    <t>ESTACA OU QUILOMETRO</t>
  </si>
  <si>
    <t>SUBTRECHO:</t>
  </si>
  <si>
    <t>DATA:</t>
  </si>
  <si>
    <t>ESTACA OU      KM</t>
  </si>
  <si>
    <t>SEÇÃO TERRAP</t>
  </si>
  <si>
    <t>OK</t>
  </si>
  <si>
    <t>TRINCAS</t>
  </si>
  <si>
    <t>AFUNDAMENTO</t>
  </si>
  <si>
    <t>OUTROS DEFEITOS</t>
  </si>
  <si>
    <t>TRINCAS RODAS</t>
  </si>
  <si>
    <t>OBSERVAÇÃO</t>
  </si>
  <si>
    <t>ISOLADAS</t>
  </si>
  <si>
    <t>INTERCALADAS</t>
  </si>
  <si>
    <t>PLASTICO</t>
  </si>
  <si>
    <t>CONSOLID.</t>
  </si>
  <si>
    <t>F I          1</t>
  </si>
  <si>
    <t>TTC         1</t>
  </si>
  <si>
    <t>TTL          1</t>
  </si>
  <si>
    <t>TLC         1</t>
  </si>
  <si>
    <t>TLL          1</t>
  </si>
  <si>
    <t>TRR          1</t>
  </si>
  <si>
    <t>FC-2</t>
  </si>
  <si>
    <t>FC-3</t>
  </si>
  <si>
    <t>ALP      4</t>
  </si>
  <si>
    <t>ATP      4</t>
  </si>
  <si>
    <t>ALC      4</t>
  </si>
  <si>
    <t>ATC      4</t>
  </si>
  <si>
    <t>O          5</t>
  </si>
  <si>
    <t>P          5</t>
  </si>
  <si>
    <t>E          5</t>
  </si>
  <si>
    <t>EX          6</t>
  </si>
  <si>
    <t>D          7</t>
  </si>
  <si>
    <t>R         8</t>
  </si>
  <si>
    <t>TRI mm</t>
  </si>
  <si>
    <t>TRE mm</t>
  </si>
  <si>
    <t>J            2</t>
  </si>
  <si>
    <t>TB           2</t>
  </si>
  <si>
    <t>JE           3</t>
  </si>
  <si>
    <t>TBE           3</t>
  </si>
  <si>
    <t>Bruno Passos  /  Priscila Araújo</t>
  </si>
  <si>
    <t>OPERADORES:</t>
  </si>
  <si>
    <t>NOVEMBRO/2009</t>
  </si>
  <si>
    <t>REVESTIMENTO:</t>
  </si>
  <si>
    <t>pavimento novo</t>
  </si>
  <si>
    <t>x</t>
  </si>
  <si>
    <t>Estacas</t>
  </si>
  <si>
    <t>IGIp</t>
  </si>
  <si>
    <t>Parâmetro - Média</t>
  </si>
  <si>
    <t>Difença acumulada</t>
  </si>
  <si>
    <t>Média</t>
  </si>
  <si>
    <t>Segmento</t>
  </si>
  <si>
    <t>Nº de estacas</t>
  </si>
  <si>
    <t>Metragem</t>
  </si>
  <si>
    <t>Média IGGp</t>
  </si>
  <si>
    <t>Parâmetros</t>
  </si>
  <si>
    <t xml:space="preserve">inicio </t>
  </si>
  <si>
    <t>fim</t>
  </si>
  <si>
    <t>F1</t>
  </si>
  <si>
    <t>F2</t>
  </si>
  <si>
    <t>F3</t>
  </si>
  <si>
    <t>A</t>
  </si>
  <si>
    <t>O,P,E</t>
  </si>
  <si>
    <t>EX</t>
  </si>
  <si>
    <t>D</t>
  </si>
  <si>
    <t>R</t>
  </si>
  <si>
    <t>PLANILHA DO CÁLCULO DO ÍNDICE DE GRAVIDADE GLOBAL (IGG)</t>
  </si>
  <si>
    <t>BR-158/MS</t>
  </si>
  <si>
    <t>OPERADOR:</t>
  </si>
  <si>
    <t>Km 0,0 - Km 241,7</t>
  </si>
  <si>
    <t>ESTACA OU KM</t>
  </si>
  <si>
    <t xml:space="preserve">Div.GO/MS - Entr°.BR 262 (A) Três Lagoas </t>
  </si>
  <si>
    <t>Item</t>
  </si>
  <si>
    <t>Natureza do Defeito</t>
  </si>
  <si>
    <t>Fa</t>
  </si>
  <si>
    <t>Fac</t>
  </si>
  <si>
    <t>Fr</t>
  </si>
  <si>
    <t>Fator de Poderação</t>
  </si>
  <si>
    <t>IGI</t>
  </si>
  <si>
    <t>Observações</t>
  </si>
  <si>
    <t>Trincas Isoladas FI, TCC, TTL, TLC, TLL, TRR</t>
  </si>
  <si>
    <t>(FC – 2) J, TB</t>
  </si>
  <si>
    <t>(FC – 3) JE, TBE</t>
  </si>
  <si>
    <t>ALP, ATP, ALC, ATC</t>
  </si>
  <si>
    <t>O, P, E</t>
  </si>
  <si>
    <t>N</t>
  </si>
  <si>
    <t>Σ IND. GRAVID. IND. = IGGp</t>
  </si>
  <si>
    <t>Conceito</t>
  </si>
  <si>
    <t>Operador</t>
  </si>
  <si>
    <t>Cálculo</t>
  </si>
  <si>
    <t>Visto</t>
  </si>
  <si>
    <t>obs:</t>
  </si>
  <si>
    <t>fc1</t>
  </si>
  <si>
    <t>fc2</t>
  </si>
  <si>
    <t>fc3</t>
  </si>
  <si>
    <t>OPE</t>
  </si>
  <si>
    <t>FOLHA: 2</t>
  </si>
  <si>
    <t>Observação: Não foram coletados os valores de TRI e TRE, por este motivo não estão sendo utilizados no cálculo do IGG.</t>
  </si>
  <si>
    <t>639</t>
  </si>
  <si>
    <t>641</t>
  </si>
  <si>
    <t>643</t>
  </si>
  <si>
    <t>645</t>
  </si>
  <si>
    <t>647</t>
  </si>
  <si>
    <t>649</t>
  </si>
  <si>
    <t>651</t>
  </si>
  <si>
    <t>653</t>
  </si>
  <si>
    <t>655</t>
  </si>
  <si>
    <t>657</t>
  </si>
  <si>
    <t>659</t>
  </si>
  <si>
    <t>661</t>
  </si>
  <si>
    <t>663</t>
  </si>
  <si>
    <t>665</t>
  </si>
  <si>
    <t>667</t>
  </si>
  <si>
    <t>669</t>
  </si>
  <si>
    <t>671</t>
  </si>
  <si>
    <t>673</t>
  </si>
  <si>
    <t>675</t>
  </si>
  <si>
    <t>677</t>
  </si>
  <si>
    <t>679</t>
  </si>
  <si>
    <t>681</t>
  </si>
  <si>
    <t>683</t>
  </si>
  <si>
    <t>685</t>
  </si>
  <si>
    <t>687</t>
  </si>
  <si>
    <t>689</t>
  </si>
  <si>
    <t>691</t>
  </si>
  <si>
    <t>693</t>
  </si>
  <si>
    <t>695</t>
  </si>
  <si>
    <t>697</t>
  </si>
  <si>
    <t>699</t>
  </si>
  <si>
    <t>701</t>
  </si>
  <si>
    <t>703</t>
  </si>
  <si>
    <t>705</t>
  </si>
  <si>
    <t>707</t>
  </si>
  <si>
    <t>709</t>
  </si>
  <si>
    <t>711</t>
  </si>
  <si>
    <t>713</t>
  </si>
  <si>
    <t>715</t>
  </si>
  <si>
    <t>717</t>
  </si>
  <si>
    <t>719</t>
  </si>
  <si>
    <t>721</t>
  </si>
  <si>
    <t>723</t>
  </si>
  <si>
    <t>725</t>
  </si>
  <si>
    <t>727</t>
  </si>
  <si>
    <t>729</t>
  </si>
  <si>
    <t>640</t>
  </si>
  <si>
    <t>642</t>
  </si>
  <si>
    <t>644</t>
  </si>
  <si>
    <t>646</t>
  </si>
  <si>
    <t>648</t>
  </si>
  <si>
    <t>650</t>
  </si>
  <si>
    <t>652</t>
  </si>
  <si>
    <t>654</t>
  </si>
  <si>
    <t>656</t>
  </si>
  <si>
    <t>658</t>
  </si>
  <si>
    <t>660</t>
  </si>
  <si>
    <t>662</t>
  </si>
  <si>
    <t>664</t>
  </si>
  <si>
    <t>666</t>
  </si>
  <si>
    <t>668</t>
  </si>
  <si>
    <t>670</t>
  </si>
  <si>
    <t>672</t>
  </si>
  <si>
    <t>674</t>
  </si>
  <si>
    <t>676</t>
  </si>
  <si>
    <t>678</t>
  </si>
  <si>
    <t>680</t>
  </si>
  <si>
    <t>682</t>
  </si>
  <si>
    <t>684</t>
  </si>
  <si>
    <t>686</t>
  </si>
  <si>
    <t>688</t>
  </si>
  <si>
    <t>690</t>
  </si>
  <si>
    <t>692</t>
  </si>
  <si>
    <t>694</t>
  </si>
  <si>
    <t>696</t>
  </si>
  <si>
    <t>698</t>
  </si>
  <si>
    <t>700</t>
  </si>
  <si>
    <t>702</t>
  </si>
  <si>
    <t>704</t>
  </si>
  <si>
    <t>706</t>
  </si>
  <si>
    <t>708</t>
  </si>
  <si>
    <t>710</t>
  </si>
  <si>
    <t>712</t>
  </si>
  <si>
    <t>714</t>
  </si>
  <si>
    <t>716</t>
  </si>
  <si>
    <t>718</t>
  </si>
  <si>
    <t>720</t>
  </si>
  <si>
    <t>722</t>
  </si>
  <si>
    <t>724</t>
  </si>
  <si>
    <t>726</t>
  </si>
  <si>
    <t>728</t>
  </si>
  <si>
    <t>+10</t>
  </si>
  <si>
    <t>+5</t>
  </si>
  <si>
    <t>+0</t>
  </si>
  <si>
    <t>+15</t>
  </si>
  <si>
    <t>+20</t>
  </si>
  <si>
    <t>erro!!!</t>
  </si>
  <si>
    <t>Eixo X  Nomenclatura</t>
  </si>
  <si>
    <t>640+10 / 648 +10</t>
  </si>
  <si>
    <t>648+10 / 654+10</t>
  </si>
  <si>
    <t>639+10 / 645+5</t>
  </si>
  <si>
    <t>654+10 / 656 + 10</t>
  </si>
  <si>
    <t>656+10 / 662+10</t>
  </si>
  <si>
    <t>662+10 / 666+10</t>
  </si>
  <si>
    <t>666+10 / 672+10</t>
  </si>
  <si>
    <t>672+10 / 676+10</t>
  </si>
  <si>
    <t>676+10 / 682+10</t>
  </si>
  <si>
    <t>682+10 / 692+10</t>
  </si>
  <si>
    <t>692+10 / 696+10</t>
  </si>
  <si>
    <t>696+10 / 702+5</t>
  </si>
  <si>
    <t>702 / 704</t>
  </si>
  <si>
    <t>704 / 708</t>
  </si>
  <si>
    <t>708 / 720</t>
  </si>
  <si>
    <t>720 / 728+5</t>
  </si>
  <si>
    <t>653+5 / 657+5</t>
  </si>
  <si>
    <t>645+5 / 653+ 5</t>
  </si>
  <si>
    <t>657+5 / 659+5</t>
  </si>
  <si>
    <t>659+5 / 661+5</t>
  </si>
  <si>
    <t>661+5 / 665+5</t>
  </si>
  <si>
    <t>665+5 / 669+5</t>
  </si>
  <si>
    <t>669+5 / 677+5</t>
  </si>
  <si>
    <t>677+5 / 683</t>
  </si>
  <si>
    <t>683 / 691</t>
  </si>
  <si>
    <t>691 / 695+5</t>
  </si>
  <si>
    <t>695+5 / 697+10</t>
  </si>
  <si>
    <t>697+10 / 705+10</t>
  </si>
  <si>
    <t>705+10 / 715+20</t>
  </si>
  <si>
    <t>715+20 / 721+20</t>
  </si>
  <si>
    <t>721+20 / 729+10</t>
  </si>
  <si>
    <t>639+10</t>
  </si>
  <si>
    <t>645+5</t>
  </si>
  <si>
    <t>653+5</t>
  </si>
  <si>
    <t>657+5</t>
  </si>
  <si>
    <t>659+5</t>
  </si>
  <si>
    <t>661+5</t>
  </si>
  <si>
    <t>665+5</t>
  </si>
  <si>
    <t>669+5</t>
  </si>
  <si>
    <t>677+5</t>
  </si>
  <si>
    <t>683+0</t>
  </si>
  <si>
    <t>691+0</t>
  </si>
  <si>
    <t>695+5</t>
  </si>
  <si>
    <t>697+10</t>
  </si>
  <si>
    <t>705+10</t>
  </si>
  <si>
    <t>715+20</t>
  </si>
  <si>
    <t>721+20</t>
  </si>
  <si>
    <t>729+10</t>
  </si>
  <si>
    <t>640+10</t>
  </si>
  <si>
    <t>648+10</t>
  </si>
  <si>
    <t>654+10</t>
  </si>
  <si>
    <t>656+10</t>
  </si>
  <si>
    <t>662+10</t>
  </si>
  <si>
    <t>666+10</t>
  </si>
  <si>
    <t>672+10</t>
  </si>
  <si>
    <t>676+10</t>
  </si>
  <si>
    <t>682+10</t>
  </si>
  <si>
    <t>692+10</t>
  </si>
  <si>
    <t>696+10</t>
  </si>
  <si>
    <t>702+5</t>
  </si>
  <si>
    <t>704+0</t>
  </si>
  <si>
    <t>708+0</t>
  </si>
  <si>
    <t>720+0</t>
  </si>
  <si>
    <t>728+5</t>
  </si>
  <si>
    <t>BR-116</t>
  </si>
  <si>
    <t>Linha Verde</t>
  </si>
  <si>
    <t>Jardin Botânico</t>
  </si>
  <si>
    <t>RODOVIA: BR-116</t>
  </si>
  <si>
    <t>TRECHO: Linha Verde</t>
  </si>
  <si>
    <t>OPERADORES: Bruno Passos  /  Priscila Araújo</t>
  </si>
  <si>
    <t>PARÂMETRO DE QUALIDADE DO PAVIMENTO (PQP)</t>
  </si>
  <si>
    <t>Sul - Norte</t>
  </si>
  <si>
    <t>Observação: Não foram coletados os valores de TRI e TRE, por este motivo não estão sendo utilizados no cálculo do PQP.</t>
  </si>
  <si>
    <t>DATA: NOVEMBRO/2009</t>
  </si>
  <si>
    <t>SUBTRECHO:  Jardim Botânico</t>
  </si>
  <si>
    <t>Norte - Sul</t>
  </si>
  <si>
    <t>Desvpav</t>
  </si>
  <si>
    <t>m+s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</si>
</sst>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6">
    <font>
      <sz val="11"/>
      <color theme="1"/>
      <name val="Calibri"/>
      <family val="2"/>
      <scheme val="minor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sz val="8"/>
      <color indexed="10"/>
      <name val="Calibri"/>
      <family val="2"/>
    </font>
    <font>
      <sz val="8"/>
      <color rgb="FFFF0000"/>
      <name val="Calibri"/>
      <family val="2"/>
    </font>
    <font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sz val="8"/>
      <name val="Calibri"/>
      <family val="2"/>
    </font>
    <font>
      <b/>
      <sz val="8"/>
      <name val="Calibri"/>
      <family val="2"/>
    </font>
    <font>
      <sz val="10"/>
      <color rgb="FF000000"/>
      <name val="Calibri"/>
      <family val="2"/>
      <scheme val="minor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0">
    <xf numFmtId="0" fontId="0" fillId="0" borderId="0" xfId="0"/>
    <xf numFmtId="0" fontId="0" fillId="0" borderId="5" xfId="0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4" fontId="2" fillId="0" borderId="9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15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1" fontId="2" fillId="0" borderId="18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1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Alignment="1"/>
    <xf numFmtId="0" fontId="0" fillId="0" borderId="1" xfId="0" applyBorder="1"/>
    <xf numFmtId="0" fontId="0" fillId="0" borderId="1" xfId="0" applyBorder="1" applyAlignment="1">
      <alignment horizontal="right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7" fillId="0" borderId="4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2" fontId="0" fillId="0" borderId="0" xfId="0" applyNumberFormat="1"/>
    <xf numFmtId="1" fontId="0" fillId="0" borderId="2" xfId="0" applyNumberFormat="1" applyBorder="1"/>
    <xf numFmtId="0" fontId="0" fillId="3" borderId="0" xfId="0" applyFill="1" applyAlignment="1">
      <alignment horizontal="center"/>
    </xf>
    <xf numFmtId="0" fontId="6" fillId="0" borderId="0" xfId="0" applyFont="1" applyAlignment="1">
      <alignment horizontal="left"/>
    </xf>
    <xf numFmtId="0" fontId="1" fillId="0" borderId="15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1" fontId="1" fillId="3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/>
    </xf>
    <xf numFmtId="0" fontId="8" fillId="0" borderId="0" xfId="0" applyFont="1"/>
    <xf numFmtId="1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" fontId="9" fillId="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1" fontId="9" fillId="0" borderId="18" xfId="0" applyNumberFormat="1" applyFont="1" applyFill="1" applyBorder="1" applyAlignment="1">
      <alignment horizontal="center" vertical="center"/>
    </xf>
    <xf numFmtId="1" fontId="6" fillId="0" borderId="16" xfId="0" applyNumberFormat="1" applyFont="1" applyFill="1" applyBorder="1" applyAlignment="1">
      <alignment horizontal="center" vertical="center" wrapText="1"/>
    </xf>
    <xf numFmtId="1" fontId="6" fillId="0" borderId="16" xfId="0" applyNumberFormat="1" applyFont="1" applyFill="1" applyBorder="1" applyAlignment="1">
      <alignment horizontal="center"/>
    </xf>
    <xf numFmtId="1" fontId="6" fillId="0" borderId="16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 readingOrder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7" fillId="0" borderId="35" xfId="0" applyNumberFormat="1" applyFont="1" applyBorder="1" applyAlignment="1">
      <alignment horizontal="left" vertical="center"/>
    </xf>
    <xf numFmtId="0" fontId="2" fillId="0" borderId="35" xfId="0" applyFont="1" applyFill="1" applyBorder="1" applyAlignment="1">
      <alignment horizontal="center"/>
    </xf>
    <xf numFmtId="164" fontId="2" fillId="0" borderId="35" xfId="0" applyNumberFormat="1" applyFont="1" applyFill="1" applyBorder="1" applyAlignment="1">
      <alignment horizontal="center"/>
    </xf>
    <xf numFmtId="49" fontId="7" fillId="0" borderId="0" xfId="0" applyNumberFormat="1" applyFont="1" applyBorder="1" applyAlignment="1">
      <alignment horizontal="left" vertical="center"/>
    </xf>
    <xf numFmtId="0" fontId="6" fillId="2" borderId="4" xfId="0" applyFont="1" applyFill="1" applyBorder="1" applyAlignment="1">
      <alignment horizontal="center"/>
    </xf>
    <xf numFmtId="2" fontId="6" fillId="2" borderId="46" xfId="0" applyNumberFormat="1" applyFont="1" applyFill="1" applyBorder="1" applyAlignment="1">
      <alignment horizontal="left" vertical="center" wrapText="1"/>
    </xf>
    <xf numFmtId="2" fontId="6" fillId="2" borderId="7" xfId="0" applyNumberFormat="1" applyFont="1" applyFill="1" applyBorder="1" applyAlignment="1">
      <alignment horizontal="center" vertical="center" wrapText="1"/>
    </xf>
    <xf numFmtId="2" fontId="6" fillId="2" borderId="48" xfId="0" applyNumberFormat="1" applyFont="1" applyFill="1" applyBorder="1" applyAlignment="1">
      <alignment horizontal="left" vertical="center" wrapText="1"/>
    </xf>
    <xf numFmtId="2" fontId="6" fillId="2" borderId="10" xfId="0" applyNumberFormat="1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/>
    </xf>
    <xf numFmtId="1" fontId="6" fillId="0" borderId="31" xfId="0" applyNumberFormat="1" applyFont="1" applyFill="1" applyBorder="1" applyAlignment="1">
      <alignment horizontal="center" vertical="center" wrapText="1"/>
    </xf>
    <xf numFmtId="1" fontId="6" fillId="0" borderId="32" xfId="0" applyNumberFormat="1" applyFont="1" applyFill="1" applyBorder="1" applyAlignment="1">
      <alignment horizontal="center" vertical="center" wrapText="1"/>
    </xf>
    <xf numFmtId="1" fontId="8" fillId="0" borderId="33" xfId="0" applyNumberFormat="1" applyFont="1" applyFill="1" applyBorder="1" applyAlignment="1">
      <alignment horizontal="center" vertical="center" wrapText="1"/>
    </xf>
    <xf numFmtId="1" fontId="6" fillId="0" borderId="34" xfId="0" applyNumberFormat="1" applyFont="1" applyFill="1" applyBorder="1" applyAlignment="1">
      <alignment horizontal="center" vertical="center" wrapText="1"/>
    </xf>
    <xf numFmtId="1" fontId="6" fillId="0" borderId="35" xfId="0" applyNumberFormat="1" applyFont="1" applyFill="1" applyBorder="1" applyAlignment="1">
      <alignment horizontal="center" vertical="center" wrapText="1"/>
    </xf>
    <xf numFmtId="1" fontId="8" fillId="0" borderId="36" xfId="0" applyNumberFormat="1" applyFont="1" applyFill="1" applyBorder="1" applyAlignment="1">
      <alignment horizontal="center" vertical="center" wrapText="1"/>
    </xf>
    <xf numFmtId="1" fontId="6" fillId="0" borderId="35" xfId="0" applyNumberFormat="1" applyFont="1" applyFill="1" applyBorder="1" applyAlignment="1">
      <alignment horizontal="center"/>
    </xf>
    <xf numFmtId="1" fontId="8" fillId="0" borderId="36" xfId="0" applyNumberFormat="1" applyFont="1" applyFill="1" applyBorder="1" applyAlignment="1">
      <alignment horizontal="center"/>
    </xf>
    <xf numFmtId="1" fontId="6" fillId="0" borderId="37" xfId="0" applyNumberFormat="1" applyFont="1" applyFill="1" applyBorder="1" applyAlignment="1">
      <alignment horizontal="center" vertical="center" wrapText="1"/>
    </xf>
    <xf numFmtId="1" fontId="6" fillId="0" borderId="38" xfId="0" applyNumberFormat="1" applyFont="1" applyFill="1" applyBorder="1" applyAlignment="1">
      <alignment horizontal="center"/>
    </xf>
    <xf numFmtId="1" fontId="6" fillId="0" borderId="38" xfId="0" applyNumberFormat="1" applyFont="1" applyFill="1" applyBorder="1" applyAlignment="1">
      <alignment horizontal="center" vertical="center" wrapText="1"/>
    </xf>
    <xf numFmtId="1" fontId="8" fillId="0" borderId="39" xfId="0" applyNumberFormat="1" applyFont="1" applyFill="1" applyBorder="1" applyAlignment="1">
      <alignment horizontal="center"/>
    </xf>
    <xf numFmtId="0" fontId="8" fillId="2" borderId="49" xfId="0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 wrapText="1"/>
    </xf>
    <xf numFmtId="2" fontId="6" fillId="2" borderId="51" xfId="0" applyNumberFormat="1" applyFont="1" applyFill="1" applyBorder="1" applyAlignment="1">
      <alignment horizontal="center" vertical="center" wrapText="1"/>
    </xf>
    <xf numFmtId="2" fontId="6" fillId="2" borderId="52" xfId="0" applyNumberFormat="1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1" fontId="6" fillId="0" borderId="36" xfId="0" applyNumberFormat="1" applyFont="1" applyFill="1" applyBorder="1" applyAlignment="1">
      <alignment horizontal="center" vertical="center" wrapText="1"/>
    </xf>
    <xf numFmtId="1" fontId="6" fillId="0" borderId="36" xfId="0" applyNumberFormat="1" applyFont="1" applyFill="1" applyBorder="1" applyAlignment="1">
      <alignment horizontal="center" vertical="center"/>
    </xf>
    <xf numFmtId="1" fontId="6" fillId="0" borderId="35" xfId="0" applyNumberFormat="1" applyFont="1" applyBorder="1" applyAlignment="1">
      <alignment horizontal="center"/>
    </xf>
    <xf numFmtId="1" fontId="6" fillId="0" borderId="36" xfId="0" applyNumberFormat="1" applyFont="1" applyBorder="1" applyAlignment="1">
      <alignment horizontal="center" vertical="center"/>
    </xf>
    <xf numFmtId="1" fontId="6" fillId="0" borderId="38" xfId="0" applyNumberFormat="1" applyFont="1" applyBorder="1" applyAlignment="1">
      <alignment horizontal="center"/>
    </xf>
    <xf numFmtId="1" fontId="6" fillId="0" borderId="39" xfId="0" applyNumberFormat="1" applyFont="1" applyBorder="1" applyAlignment="1">
      <alignment horizontal="center" vertical="center"/>
    </xf>
    <xf numFmtId="1" fontId="6" fillId="0" borderId="40" xfId="0" applyNumberFormat="1" applyFont="1" applyFill="1" applyBorder="1" applyAlignment="1">
      <alignment horizontal="center" vertical="center" wrapText="1"/>
    </xf>
    <xf numFmtId="1" fontId="6" fillId="0" borderId="41" xfId="0" applyNumberFormat="1" applyFont="1" applyFill="1" applyBorder="1" applyAlignment="1">
      <alignment horizontal="center" vertical="center" wrapText="1"/>
    </xf>
    <xf numFmtId="1" fontId="6" fillId="0" borderId="42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/>
    </xf>
    <xf numFmtId="49" fontId="2" fillId="0" borderId="6" xfId="0" applyNumberFormat="1" applyFont="1" applyFill="1" applyBorder="1" applyAlignment="1">
      <alignment horizontal="left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1" fontId="0" fillId="0" borderId="55" xfId="0" applyNumberFormat="1" applyBorder="1"/>
    <xf numFmtId="49" fontId="7" fillId="0" borderId="55" xfId="0" applyNumberFormat="1" applyFont="1" applyBorder="1" applyAlignment="1">
      <alignment horizontal="left" vertical="center"/>
    </xf>
    <xf numFmtId="0" fontId="2" fillId="0" borderId="55" xfId="0" applyFont="1" applyFill="1" applyBorder="1" applyAlignment="1">
      <alignment horizontal="center"/>
    </xf>
    <xf numFmtId="1" fontId="2" fillId="0" borderId="55" xfId="0" applyNumberFormat="1" applyFont="1" applyFill="1" applyBorder="1" applyAlignment="1">
      <alignment horizontal="center"/>
    </xf>
    <xf numFmtId="0" fontId="2" fillId="0" borderId="55" xfId="0" applyFont="1" applyFill="1" applyBorder="1" applyAlignment="1">
      <alignment horizontal="center"/>
    </xf>
    <xf numFmtId="1" fontId="0" fillId="0" borderId="35" xfId="0" applyNumberFormat="1" applyBorder="1"/>
    <xf numFmtId="1" fontId="2" fillId="0" borderId="35" xfId="0" applyNumberFormat="1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1" fontId="0" fillId="0" borderId="56" xfId="0" applyNumberFormat="1" applyBorder="1"/>
    <xf numFmtId="49" fontId="7" fillId="0" borderId="56" xfId="0" applyNumberFormat="1" applyFont="1" applyBorder="1" applyAlignment="1">
      <alignment horizontal="left" vertical="center"/>
    </xf>
    <xf numFmtId="0" fontId="2" fillId="0" borderId="56" xfId="0" applyFont="1" applyFill="1" applyBorder="1" applyAlignment="1">
      <alignment horizontal="center"/>
    </xf>
    <xf numFmtId="1" fontId="2" fillId="0" borderId="56" xfId="0" applyNumberFormat="1" applyFont="1" applyFill="1" applyBorder="1" applyAlignment="1">
      <alignment horizontal="center"/>
    </xf>
    <xf numFmtId="0" fontId="2" fillId="0" borderId="56" xfId="0" applyFont="1" applyFill="1" applyBorder="1" applyAlignment="1">
      <alignment horizontal="center"/>
    </xf>
    <xf numFmtId="0" fontId="12" fillId="2" borderId="43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/>
    </xf>
    <xf numFmtId="164" fontId="14" fillId="0" borderId="41" xfId="0" applyNumberFormat="1" applyFont="1" applyFill="1" applyBorder="1" applyAlignment="1">
      <alignment horizontal="center"/>
    </xf>
    <xf numFmtId="164" fontId="14" fillId="0" borderId="42" xfId="0" applyNumberFormat="1" applyFont="1" applyFill="1" applyBorder="1" applyAlignment="1">
      <alignment horizontal="center"/>
    </xf>
    <xf numFmtId="0" fontId="13" fillId="0" borderId="35" xfId="0" applyFont="1" applyFill="1" applyBorder="1" applyAlignment="1">
      <alignment horizontal="center"/>
    </xf>
    <xf numFmtId="164" fontId="14" fillId="0" borderId="35" xfId="0" applyNumberFormat="1" applyFont="1" applyFill="1" applyBorder="1" applyAlignment="1">
      <alignment horizontal="center"/>
    </xf>
    <xf numFmtId="164" fontId="14" fillId="0" borderId="36" xfId="0" applyNumberFormat="1" applyFont="1" applyFill="1" applyBorder="1" applyAlignment="1">
      <alignment horizontal="center"/>
    </xf>
    <xf numFmtId="0" fontId="13" fillId="0" borderId="38" xfId="0" applyFont="1" applyFill="1" applyBorder="1" applyAlignment="1">
      <alignment horizontal="center"/>
    </xf>
    <xf numFmtId="164" fontId="14" fillId="0" borderId="38" xfId="0" applyNumberFormat="1" applyFont="1" applyFill="1" applyBorder="1" applyAlignment="1">
      <alignment horizontal="center"/>
    </xf>
    <xf numFmtId="164" fontId="14" fillId="0" borderId="39" xfId="0" applyNumberFormat="1" applyFont="1" applyFill="1" applyBorder="1" applyAlignment="1">
      <alignment horizontal="center"/>
    </xf>
    <xf numFmtId="0" fontId="15" fillId="0" borderId="53" xfId="0" applyFont="1" applyBorder="1" applyAlignment="1">
      <alignment horizontal="center" vertical="center"/>
    </xf>
    <xf numFmtId="165" fontId="15" fillId="0" borderId="54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>
      <alignment horizontal="center"/>
    </xf>
    <xf numFmtId="0" fontId="15" fillId="0" borderId="47" xfId="0" applyFont="1" applyBorder="1" applyAlignment="1">
      <alignment horizontal="center" vertical="center"/>
    </xf>
    <xf numFmtId="165" fontId="15" fillId="0" borderId="9" xfId="0" applyNumberFormat="1" applyFont="1" applyFill="1" applyBorder="1" applyAlignment="1">
      <alignment horizontal="center" vertical="center" wrapText="1"/>
    </xf>
    <xf numFmtId="1" fontId="15" fillId="0" borderId="48" xfId="0" applyNumberFormat="1" applyFont="1" applyBorder="1" applyAlignment="1">
      <alignment horizontal="center" vertical="center"/>
    </xf>
    <xf numFmtId="165" fontId="15" fillId="0" borderId="11" xfId="0" applyNumberFormat="1" applyFont="1" applyFill="1" applyBorder="1" applyAlignment="1">
      <alignment horizontal="center" vertical="center" wrapText="1"/>
    </xf>
    <xf numFmtId="1" fontId="13" fillId="0" borderId="40" xfId="0" applyNumberFormat="1" applyFont="1" applyBorder="1" applyAlignment="1">
      <alignment horizontal="center"/>
    </xf>
    <xf numFmtId="49" fontId="14" fillId="0" borderId="41" xfId="0" applyNumberFormat="1" applyFont="1" applyBorder="1" applyAlignment="1">
      <alignment horizontal="center" vertical="center"/>
    </xf>
    <xf numFmtId="1" fontId="13" fillId="0" borderId="34" xfId="0" applyNumberFormat="1" applyFont="1" applyBorder="1" applyAlignment="1">
      <alignment horizontal="center"/>
    </xf>
    <xf numFmtId="49" fontId="14" fillId="0" borderId="35" xfId="0" applyNumberFormat="1" applyFont="1" applyBorder="1" applyAlignment="1">
      <alignment horizontal="center" vertical="center"/>
    </xf>
    <xf numFmtId="1" fontId="13" fillId="0" borderId="37" xfId="0" applyNumberFormat="1" applyFont="1" applyBorder="1" applyAlignment="1">
      <alignment horizontal="center"/>
    </xf>
    <xf numFmtId="49" fontId="14" fillId="0" borderId="38" xfId="0" applyNumberFormat="1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0" fontId="14" fillId="0" borderId="35" xfId="0" applyFont="1" applyFill="1" applyBorder="1" applyAlignment="1">
      <alignment horizontal="center"/>
    </xf>
    <xf numFmtId="0" fontId="15" fillId="0" borderId="46" xfId="0" applyFont="1" applyBorder="1" applyAlignment="1">
      <alignment horizontal="center" vertical="center"/>
    </xf>
    <xf numFmtId="165" fontId="15" fillId="0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scatterChart>
        <c:scatterStyle val="lineMarker"/>
        <c:ser>
          <c:idx val="0"/>
          <c:order val="0"/>
          <c:dLbls>
            <c:dLblPos val="b"/>
            <c:showCatName val="1"/>
          </c:dLbls>
          <c:xVal>
            <c:numRef>
              <c:f>'SEG. HOMOGENIOS - GERAL'!$A$32:$A$61</c:f>
              <c:numCache>
                <c:formatCode>0</c:formatCode>
                <c:ptCount val="30"/>
                <c:pt idx="0">
                  <c:v>669</c:v>
                </c:pt>
                <c:pt idx="1">
                  <c:v>670</c:v>
                </c:pt>
                <c:pt idx="2">
                  <c:v>671</c:v>
                </c:pt>
                <c:pt idx="3">
                  <c:v>672</c:v>
                </c:pt>
                <c:pt idx="4">
                  <c:v>673</c:v>
                </c:pt>
                <c:pt idx="5">
                  <c:v>674</c:v>
                </c:pt>
                <c:pt idx="6">
                  <c:v>675</c:v>
                </c:pt>
                <c:pt idx="7">
                  <c:v>676</c:v>
                </c:pt>
                <c:pt idx="8">
                  <c:v>677</c:v>
                </c:pt>
                <c:pt idx="9">
                  <c:v>678</c:v>
                </c:pt>
                <c:pt idx="10">
                  <c:v>679</c:v>
                </c:pt>
                <c:pt idx="11">
                  <c:v>680</c:v>
                </c:pt>
                <c:pt idx="12">
                  <c:v>681</c:v>
                </c:pt>
                <c:pt idx="13">
                  <c:v>682</c:v>
                </c:pt>
                <c:pt idx="14">
                  <c:v>683</c:v>
                </c:pt>
                <c:pt idx="15">
                  <c:v>684</c:v>
                </c:pt>
                <c:pt idx="16">
                  <c:v>685</c:v>
                </c:pt>
                <c:pt idx="17">
                  <c:v>686</c:v>
                </c:pt>
                <c:pt idx="18">
                  <c:v>687</c:v>
                </c:pt>
                <c:pt idx="19">
                  <c:v>688</c:v>
                </c:pt>
                <c:pt idx="20">
                  <c:v>689</c:v>
                </c:pt>
                <c:pt idx="21">
                  <c:v>690</c:v>
                </c:pt>
                <c:pt idx="22">
                  <c:v>691</c:v>
                </c:pt>
                <c:pt idx="23">
                  <c:v>692</c:v>
                </c:pt>
                <c:pt idx="24">
                  <c:v>693</c:v>
                </c:pt>
                <c:pt idx="25">
                  <c:v>694</c:v>
                </c:pt>
                <c:pt idx="26">
                  <c:v>695</c:v>
                </c:pt>
                <c:pt idx="27">
                  <c:v>696</c:v>
                </c:pt>
                <c:pt idx="28">
                  <c:v>697</c:v>
                </c:pt>
                <c:pt idx="29">
                  <c:v>698</c:v>
                </c:pt>
              </c:numCache>
            </c:numRef>
          </c:xVal>
          <c:yVal>
            <c:numRef>
              <c:f>'SEG. HOMOGENIOS - GERAL'!$E$32:$E$61</c:f>
              <c:numCache>
                <c:formatCode>0.0</c:formatCode>
                <c:ptCount val="30"/>
                <c:pt idx="0">
                  <c:v>0.66333333333332478</c:v>
                </c:pt>
                <c:pt idx="1">
                  <c:v>0.92666666666665798</c:v>
                </c:pt>
                <c:pt idx="2">
                  <c:v>0.78999999999999104</c:v>
                </c:pt>
                <c:pt idx="3">
                  <c:v>0.85333333333332406</c:v>
                </c:pt>
                <c:pt idx="4">
                  <c:v>0.11666666666665704</c:v>
                </c:pt>
                <c:pt idx="5">
                  <c:v>-0.62000000000000999</c:v>
                </c:pt>
                <c:pt idx="6">
                  <c:v>-0.55666666666667697</c:v>
                </c:pt>
                <c:pt idx="7">
                  <c:v>-0.49333333333334395</c:v>
                </c:pt>
                <c:pt idx="8">
                  <c:v>-1.2300000000000111</c:v>
                </c:pt>
                <c:pt idx="9">
                  <c:v>-2.1666666666666781</c:v>
                </c:pt>
                <c:pt idx="10">
                  <c:v>-1.503333333333345</c:v>
                </c:pt>
                <c:pt idx="11">
                  <c:v>-2.040000000000012</c:v>
                </c:pt>
                <c:pt idx="12">
                  <c:v>-1.8766666666666789</c:v>
                </c:pt>
                <c:pt idx="13">
                  <c:v>-1.8133333333333459</c:v>
                </c:pt>
                <c:pt idx="14">
                  <c:v>-1.1500000000000128</c:v>
                </c:pt>
                <c:pt idx="15">
                  <c:v>-0.2866666666666795</c:v>
                </c:pt>
                <c:pt idx="16">
                  <c:v>-1.2233333333333465</c:v>
                </c:pt>
                <c:pt idx="17">
                  <c:v>-0.96000000000001329</c:v>
                </c:pt>
                <c:pt idx="18">
                  <c:v>-0.79666666666668018</c:v>
                </c:pt>
                <c:pt idx="19">
                  <c:v>-0.33333333333334725</c:v>
                </c:pt>
                <c:pt idx="20">
                  <c:v>-1.0700000000000143</c:v>
                </c:pt>
                <c:pt idx="21">
                  <c:v>-0.60666666666668134</c:v>
                </c:pt>
                <c:pt idx="22">
                  <c:v>-0.74333333333334828</c:v>
                </c:pt>
                <c:pt idx="23">
                  <c:v>-0.28000000000001513</c:v>
                </c:pt>
                <c:pt idx="24">
                  <c:v>0.58333333333331816</c:v>
                </c:pt>
                <c:pt idx="25">
                  <c:v>-0.35333333333334882</c:v>
                </c:pt>
                <c:pt idx="26">
                  <c:v>-0.2900000000000158</c:v>
                </c:pt>
                <c:pt idx="27">
                  <c:v>-0.42666666666668274</c:v>
                </c:pt>
                <c:pt idx="28">
                  <c:v>-0.76333333333334974</c:v>
                </c:pt>
                <c:pt idx="29">
                  <c:v>-0.10000000000001663</c:v>
                </c:pt>
              </c:numCache>
            </c:numRef>
          </c:yVal>
        </c:ser>
        <c:axId val="86485248"/>
        <c:axId val="86487040"/>
      </c:scatterChart>
      <c:valAx>
        <c:axId val="86485248"/>
        <c:scaling>
          <c:orientation val="minMax"/>
          <c:max val="704"/>
          <c:min val="675"/>
        </c:scaling>
        <c:axPos val="b"/>
        <c:numFmt formatCode="0" sourceLinked="1"/>
        <c:tickLblPos val="nextTo"/>
        <c:crossAx val="86487040"/>
        <c:crosses val="autoZero"/>
        <c:crossBetween val="midCat"/>
        <c:majorUnit val="1"/>
        <c:minorUnit val="1"/>
      </c:valAx>
      <c:valAx>
        <c:axId val="86487040"/>
        <c:scaling>
          <c:orientation val="minMax"/>
        </c:scaling>
        <c:axPos val="l"/>
        <c:majorGridlines/>
        <c:numFmt formatCode="0.0" sourceLinked="1"/>
        <c:tickLblPos val="nextTo"/>
        <c:crossAx val="86485248"/>
        <c:crosses val="autoZero"/>
        <c:crossBetween val="midCat"/>
      </c:valAx>
    </c:plotArea>
    <c:plotVisOnly val="1"/>
  </c:chart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scatterChart>
        <c:scatterStyle val="lineMarker"/>
        <c:ser>
          <c:idx val="0"/>
          <c:order val="0"/>
          <c:dLbls>
            <c:dLblPos val="b"/>
            <c:showCatName val="1"/>
          </c:dLbls>
          <c:xVal>
            <c:numRef>
              <c:f>'SEG. HOMOGENIOS - GERAL'!$A$62:$A$92</c:f>
              <c:numCache>
                <c:formatCode>0</c:formatCode>
                <c:ptCount val="31"/>
                <c:pt idx="0">
                  <c:v>699</c:v>
                </c:pt>
                <c:pt idx="1">
                  <c:v>700</c:v>
                </c:pt>
                <c:pt idx="2">
                  <c:v>701</c:v>
                </c:pt>
                <c:pt idx="3">
                  <c:v>702</c:v>
                </c:pt>
                <c:pt idx="4">
                  <c:v>703</c:v>
                </c:pt>
                <c:pt idx="5">
                  <c:v>704</c:v>
                </c:pt>
                <c:pt idx="6">
                  <c:v>705</c:v>
                </c:pt>
                <c:pt idx="7">
                  <c:v>706</c:v>
                </c:pt>
                <c:pt idx="8">
                  <c:v>707</c:v>
                </c:pt>
                <c:pt idx="9">
                  <c:v>708</c:v>
                </c:pt>
                <c:pt idx="10">
                  <c:v>709</c:v>
                </c:pt>
                <c:pt idx="11">
                  <c:v>710</c:v>
                </c:pt>
                <c:pt idx="12">
                  <c:v>711</c:v>
                </c:pt>
                <c:pt idx="13">
                  <c:v>712</c:v>
                </c:pt>
                <c:pt idx="14">
                  <c:v>713</c:v>
                </c:pt>
                <c:pt idx="15">
                  <c:v>714</c:v>
                </c:pt>
                <c:pt idx="16">
                  <c:v>715</c:v>
                </c:pt>
                <c:pt idx="17">
                  <c:v>716</c:v>
                </c:pt>
                <c:pt idx="18">
                  <c:v>717</c:v>
                </c:pt>
                <c:pt idx="19">
                  <c:v>718</c:v>
                </c:pt>
                <c:pt idx="20">
                  <c:v>719</c:v>
                </c:pt>
                <c:pt idx="21">
                  <c:v>720</c:v>
                </c:pt>
                <c:pt idx="22">
                  <c:v>721</c:v>
                </c:pt>
                <c:pt idx="23">
                  <c:v>722</c:v>
                </c:pt>
                <c:pt idx="24">
                  <c:v>723</c:v>
                </c:pt>
                <c:pt idx="25">
                  <c:v>724</c:v>
                </c:pt>
                <c:pt idx="26">
                  <c:v>725</c:v>
                </c:pt>
                <c:pt idx="27">
                  <c:v>726</c:v>
                </c:pt>
                <c:pt idx="28">
                  <c:v>727</c:v>
                </c:pt>
                <c:pt idx="29">
                  <c:v>728</c:v>
                </c:pt>
                <c:pt idx="30">
                  <c:v>729</c:v>
                </c:pt>
              </c:numCache>
            </c:numRef>
          </c:xVal>
          <c:yVal>
            <c:numRef>
              <c:f>'SEG. HOMOGENIOS - GERAL'!$E$62:$E$92</c:f>
              <c:numCache>
                <c:formatCode>0.0</c:formatCode>
                <c:ptCount val="31"/>
                <c:pt idx="0">
                  <c:v>0.56333333333331648</c:v>
                </c:pt>
                <c:pt idx="1">
                  <c:v>1.4266666666666499</c:v>
                </c:pt>
                <c:pt idx="2">
                  <c:v>2.089999999999983</c:v>
                </c:pt>
                <c:pt idx="3">
                  <c:v>2.7533333333333161</c:v>
                </c:pt>
                <c:pt idx="4">
                  <c:v>3.4166666666666492</c:v>
                </c:pt>
                <c:pt idx="5">
                  <c:v>2.679999999999982</c:v>
                </c:pt>
                <c:pt idx="6">
                  <c:v>3.5433333333333152</c:v>
                </c:pt>
                <c:pt idx="7">
                  <c:v>4.2066666666666483</c:v>
                </c:pt>
                <c:pt idx="8">
                  <c:v>4.0699999999999816</c:v>
                </c:pt>
                <c:pt idx="9">
                  <c:v>4.5333333333333146</c:v>
                </c:pt>
                <c:pt idx="10">
                  <c:v>3.7966666666666473</c:v>
                </c:pt>
                <c:pt idx="11">
                  <c:v>3.6599999999999806</c:v>
                </c:pt>
                <c:pt idx="12">
                  <c:v>3.5233333333333139</c:v>
                </c:pt>
                <c:pt idx="13">
                  <c:v>3.5866666666666469</c:v>
                </c:pt>
                <c:pt idx="14">
                  <c:v>3.6499999999999799</c:v>
                </c:pt>
                <c:pt idx="15">
                  <c:v>2.9133333333333127</c:v>
                </c:pt>
                <c:pt idx="16">
                  <c:v>2.1766666666666454</c:v>
                </c:pt>
                <c:pt idx="17">
                  <c:v>2.8399999999999785</c:v>
                </c:pt>
                <c:pt idx="18">
                  <c:v>3.1033333333333117</c:v>
                </c:pt>
                <c:pt idx="19">
                  <c:v>2.9666666666666446</c:v>
                </c:pt>
                <c:pt idx="20">
                  <c:v>3.2299999999999778</c:v>
                </c:pt>
                <c:pt idx="21">
                  <c:v>3.2933333333333108</c:v>
                </c:pt>
                <c:pt idx="22">
                  <c:v>3.3566666666666438</c:v>
                </c:pt>
                <c:pt idx="23">
                  <c:v>4.0199999999999765</c:v>
                </c:pt>
                <c:pt idx="24">
                  <c:v>3.2833333333333092</c:v>
                </c:pt>
                <c:pt idx="25">
                  <c:v>3.1466666666666425</c:v>
                </c:pt>
                <c:pt idx="26">
                  <c:v>2.4099999999999753</c:v>
                </c:pt>
                <c:pt idx="27">
                  <c:v>2.4733333333333083</c:v>
                </c:pt>
                <c:pt idx="28">
                  <c:v>2.3366666666666411</c:v>
                </c:pt>
                <c:pt idx="29">
                  <c:v>2.1999999999999744</c:v>
                </c:pt>
                <c:pt idx="30">
                  <c:v>2.0633333333333077</c:v>
                </c:pt>
              </c:numCache>
            </c:numRef>
          </c:yVal>
        </c:ser>
        <c:axId val="86553728"/>
        <c:axId val="86555648"/>
      </c:scatterChart>
      <c:valAx>
        <c:axId val="86553728"/>
        <c:scaling>
          <c:orientation val="minMax"/>
          <c:max val="735"/>
          <c:min val="705"/>
        </c:scaling>
        <c:axPos val="b"/>
        <c:numFmt formatCode="0" sourceLinked="1"/>
        <c:tickLblPos val="nextTo"/>
        <c:crossAx val="86555648"/>
        <c:crosses val="autoZero"/>
        <c:crossBetween val="midCat"/>
        <c:majorUnit val="1"/>
        <c:minorUnit val="1"/>
      </c:valAx>
      <c:valAx>
        <c:axId val="86555648"/>
        <c:scaling>
          <c:orientation val="minMax"/>
        </c:scaling>
        <c:axPos val="l"/>
        <c:majorGridlines/>
        <c:numFmt formatCode="0.0" sourceLinked="1"/>
        <c:tickLblPos val="nextTo"/>
        <c:crossAx val="86553728"/>
        <c:crosses val="autoZero"/>
        <c:crossBetween val="midCat"/>
      </c:valAx>
    </c:plotArea>
    <c:plotVisOnly val="1"/>
  </c:chart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scatterChart>
        <c:scatterStyle val="smoothMarker"/>
        <c:ser>
          <c:idx val="0"/>
          <c:order val="0"/>
          <c:xVal>
            <c:numRef>
              <c:f>'SEG. HOMOGENIOS - GERAL'!$A$2:$A$31</c:f>
              <c:numCache>
                <c:formatCode>0</c:formatCode>
                <c:ptCount val="30"/>
                <c:pt idx="0">
                  <c:v>639</c:v>
                </c:pt>
                <c:pt idx="1">
                  <c:v>640</c:v>
                </c:pt>
                <c:pt idx="2">
                  <c:v>641</c:v>
                </c:pt>
                <c:pt idx="3">
                  <c:v>642</c:v>
                </c:pt>
                <c:pt idx="4">
                  <c:v>643</c:v>
                </c:pt>
                <c:pt idx="5">
                  <c:v>644</c:v>
                </c:pt>
                <c:pt idx="6">
                  <c:v>645</c:v>
                </c:pt>
                <c:pt idx="7">
                  <c:v>646</c:v>
                </c:pt>
                <c:pt idx="8">
                  <c:v>647</c:v>
                </c:pt>
                <c:pt idx="9">
                  <c:v>648</c:v>
                </c:pt>
                <c:pt idx="10">
                  <c:v>649</c:v>
                </c:pt>
                <c:pt idx="11">
                  <c:v>650</c:v>
                </c:pt>
                <c:pt idx="12">
                  <c:v>651</c:v>
                </c:pt>
                <c:pt idx="13">
                  <c:v>652</c:v>
                </c:pt>
                <c:pt idx="14">
                  <c:v>653</c:v>
                </c:pt>
                <c:pt idx="15">
                  <c:v>654</c:v>
                </c:pt>
                <c:pt idx="16">
                  <c:v>655</c:v>
                </c:pt>
                <c:pt idx="17">
                  <c:v>656</c:v>
                </c:pt>
                <c:pt idx="18">
                  <c:v>657</c:v>
                </c:pt>
                <c:pt idx="19">
                  <c:v>658</c:v>
                </c:pt>
                <c:pt idx="20">
                  <c:v>659</c:v>
                </c:pt>
                <c:pt idx="21">
                  <c:v>660</c:v>
                </c:pt>
                <c:pt idx="22">
                  <c:v>661</c:v>
                </c:pt>
                <c:pt idx="23">
                  <c:v>662</c:v>
                </c:pt>
                <c:pt idx="24">
                  <c:v>663</c:v>
                </c:pt>
                <c:pt idx="25">
                  <c:v>664</c:v>
                </c:pt>
                <c:pt idx="26">
                  <c:v>665</c:v>
                </c:pt>
                <c:pt idx="27">
                  <c:v>666</c:v>
                </c:pt>
                <c:pt idx="28">
                  <c:v>667</c:v>
                </c:pt>
                <c:pt idx="29">
                  <c:v>668</c:v>
                </c:pt>
              </c:numCache>
            </c:numRef>
          </c:xVal>
          <c:yVal>
            <c:numRef>
              <c:f>'SEG. HOMOGENIOS - GERAL'!$E$2:$E$31</c:f>
              <c:numCache>
                <c:formatCode>0.0</c:formatCode>
                <c:ptCount val="30"/>
                <c:pt idx="0">
                  <c:v>-0.93666666666666698</c:v>
                </c:pt>
                <c:pt idx="1">
                  <c:v>-0.57333333333333392</c:v>
                </c:pt>
                <c:pt idx="2">
                  <c:v>-0.91000000000000081</c:v>
                </c:pt>
                <c:pt idx="3">
                  <c:v>-0.2466666666666677</c:v>
                </c:pt>
                <c:pt idx="4">
                  <c:v>0.61666666666666559</c:v>
                </c:pt>
                <c:pt idx="5">
                  <c:v>0.67999999999999861</c:v>
                </c:pt>
                <c:pt idx="6">
                  <c:v>1.1433333333333315</c:v>
                </c:pt>
                <c:pt idx="7">
                  <c:v>1.2066666666666646</c:v>
                </c:pt>
                <c:pt idx="8">
                  <c:v>0.46999999999999753</c:v>
                </c:pt>
                <c:pt idx="9">
                  <c:v>1.3333333333333308</c:v>
                </c:pt>
                <c:pt idx="10">
                  <c:v>1.7966666666666637</c:v>
                </c:pt>
                <c:pt idx="11">
                  <c:v>1.6599999999999968</c:v>
                </c:pt>
                <c:pt idx="12">
                  <c:v>1.12333333333333</c:v>
                </c:pt>
                <c:pt idx="13">
                  <c:v>0.98666666666666303</c:v>
                </c:pt>
                <c:pt idx="14">
                  <c:v>0.84999999999999609</c:v>
                </c:pt>
                <c:pt idx="15">
                  <c:v>0.71333333333332916</c:v>
                </c:pt>
                <c:pt idx="16">
                  <c:v>0.77666666666666218</c:v>
                </c:pt>
                <c:pt idx="17">
                  <c:v>1.4399999999999953</c:v>
                </c:pt>
                <c:pt idx="18">
                  <c:v>2.1033333333333282</c:v>
                </c:pt>
                <c:pt idx="19">
                  <c:v>1.1666666666666612</c:v>
                </c:pt>
                <c:pt idx="20">
                  <c:v>0.42999999999999416</c:v>
                </c:pt>
                <c:pt idx="21">
                  <c:v>0.29333333333332723</c:v>
                </c:pt>
                <c:pt idx="22">
                  <c:v>0.95666666666666034</c:v>
                </c:pt>
                <c:pt idx="23">
                  <c:v>1.9999999999993356E-2</c:v>
                </c:pt>
                <c:pt idx="24">
                  <c:v>-0.31666666666667365</c:v>
                </c:pt>
                <c:pt idx="25">
                  <c:v>-0.25333333333334063</c:v>
                </c:pt>
                <c:pt idx="26">
                  <c:v>-0.39000000000000756</c:v>
                </c:pt>
                <c:pt idx="27">
                  <c:v>-0.32666666666667454</c:v>
                </c:pt>
                <c:pt idx="28">
                  <c:v>-0.26333333333334152</c:v>
                </c:pt>
                <c:pt idx="29">
                  <c:v>-8.3266726846886741E-15</c:v>
                </c:pt>
              </c:numCache>
            </c:numRef>
          </c:yVal>
          <c:smooth val="1"/>
        </c:ser>
        <c:axId val="86675840"/>
        <c:axId val="86677760"/>
      </c:scatterChart>
      <c:valAx>
        <c:axId val="86675840"/>
        <c:scaling>
          <c:orientation val="minMax"/>
        </c:scaling>
        <c:axPos val="b"/>
        <c:numFmt formatCode="#,##0" sourceLinked="0"/>
        <c:tickLblPos val="nextTo"/>
        <c:crossAx val="86677760"/>
        <c:crosses val="autoZero"/>
        <c:crossBetween val="midCat"/>
      </c:valAx>
      <c:valAx>
        <c:axId val="86677760"/>
        <c:scaling>
          <c:orientation val="minMax"/>
        </c:scaling>
        <c:axPos val="l"/>
        <c:majorGridlines/>
        <c:numFmt formatCode="0.0" sourceLinked="1"/>
        <c:tickLblPos val="nextTo"/>
        <c:crossAx val="86675840"/>
        <c:crosses val="autoZero"/>
        <c:crossBetween val="midCat"/>
      </c:valAx>
    </c:plotArea>
    <c:plotVisOnly val="1"/>
  </c:chart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3.2136044916473337E-2"/>
          <c:y val="7.2441830649230335E-2"/>
          <c:w val="0.95719463747468114"/>
          <c:h val="0.87723172792150605"/>
        </c:manualLayout>
      </c:layout>
      <c:scatterChart>
        <c:scatterStyle val="lineMarker"/>
        <c:ser>
          <c:idx val="0"/>
          <c:order val="0"/>
          <c:dLbls>
            <c:txPr>
              <a:bodyPr/>
              <a:lstStyle/>
              <a:p>
                <a:pPr>
                  <a:defRPr sz="500"/>
                </a:pPr>
                <a:endParaRPr lang="pt-BR"/>
              </a:p>
            </c:txPr>
            <c:dLblPos val="b"/>
            <c:showVal val="1"/>
            <c:showCatName val="1"/>
          </c:dLbls>
          <c:xVal>
            <c:numRef>
              <c:f>'SEG. HOMOGENIOS - Sentido Norte'!$A$2:$A$47</c:f>
              <c:numCache>
                <c:formatCode>0</c:formatCode>
                <c:ptCount val="46"/>
                <c:pt idx="0">
                  <c:v>639</c:v>
                </c:pt>
                <c:pt idx="1">
                  <c:v>641</c:v>
                </c:pt>
                <c:pt idx="2">
                  <c:v>643</c:v>
                </c:pt>
                <c:pt idx="3">
                  <c:v>645</c:v>
                </c:pt>
                <c:pt idx="4">
                  <c:v>647</c:v>
                </c:pt>
                <c:pt idx="5">
                  <c:v>649</c:v>
                </c:pt>
                <c:pt idx="6">
                  <c:v>651</c:v>
                </c:pt>
                <c:pt idx="7">
                  <c:v>653</c:v>
                </c:pt>
                <c:pt idx="8">
                  <c:v>655</c:v>
                </c:pt>
                <c:pt idx="9">
                  <c:v>657</c:v>
                </c:pt>
                <c:pt idx="10">
                  <c:v>659</c:v>
                </c:pt>
                <c:pt idx="11">
                  <c:v>661</c:v>
                </c:pt>
                <c:pt idx="12">
                  <c:v>663</c:v>
                </c:pt>
                <c:pt idx="13">
                  <c:v>665</c:v>
                </c:pt>
                <c:pt idx="14">
                  <c:v>667</c:v>
                </c:pt>
                <c:pt idx="15">
                  <c:v>669</c:v>
                </c:pt>
                <c:pt idx="16">
                  <c:v>671</c:v>
                </c:pt>
                <c:pt idx="17">
                  <c:v>673</c:v>
                </c:pt>
                <c:pt idx="18">
                  <c:v>675</c:v>
                </c:pt>
                <c:pt idx="19">
                  <c:v>677</c:v>
                </c:pt>
                <c:pt idx="20">
                  <c:v>679</c:v>
                </c:pt>
                <c:pt idx="21">
                  <c:v>681</c:v>
                </c:pt>
                <c:pt idx="22">
                  <c:v>683</c:v>
                </c:pt>
                <c:pt idx="23">
                  <c:v>685</c:v>
                </c:pt>
                <c:pt idx="24">
                  <c:v>687</c:v>
                </c:pt>
                <c:pt idx="25">
                  <c:v>689</c:v>
                </c:pt>
                <c:pt idx="26">
                  <c:v>691</c:v>
                </c:pt>
                <c:pt idx="27">
                  <c:v>693</c:v>
                </c:pt>
                <c:pt idx="28">
                  <c:v>695</c:v>
                </c:pt>
                <c:pt idx="29">
                  <c:v>697</c:v>
                </c:pt>
                <c:pt idx="30">
                  <c:v>699</c:v>
                </c:pt>
                <c:pt idx="31">
                  <c:v>701</c:v>
                </c:pt>
                <c:pt idx="32">
                  <c:v>703</c:v>
                </c:pt>
                <c:pt idx="33">
                  <c:v>705</c:v>
                </c:pt>
                <c:pt idx="34">
                  <c:v>707</c:v>
                </c:pt>
                <c:pt idx="35">
                  <c:v>709</c:v>
                </c:pt>
                <c:pt idx="36">
                  <c:v>711</c:v>
                </c:pt>
                <c:pt idx="37">
                  <c:v>713</c:v>
                </c:pt>
                <c:pt idx="38">
                  <c:v>715</c:v>
                </c:pt>
                <c:pt idx="39">
                  <c:v>717</c:v>
                </c:pt>
                <c:pt idx="40">
                  <c:v>719</c:v>
                </c:pt>
                <c:pt idx="41">
                  <c:v>721</c:v>
                </c:pt>
                <c:pt idx="42">
                  <c:v>723</c:v>
                </c:pt>
                <c:pt idx="43">
                  <c:v>725</c:v>
                </c:pt>
                <c:pt idx="44">
                  <c:v>727</c:v>
                </c:pt>
                <c:pt idx="45">
                  <c:v>729</c:v>
                </c:pt>
              </c:numCache>
            </c:numRef>
          </c:xVal>
          <c:yVal>
            <c:numRef>
              <c:f>'SEG. HOMOGENIOS - Sentido Norte'!$E$2:$E$47</c:f>
              <c:numCache>
                <c:formatCode>0.0</c:formatCode>
                <c:ptCount val="46"/>
                <c:pt idx="0">
                  <c:v>-0.91304347826086985</c:v>
                </c:pt>
                <c:pt idx="1">
                  <c:v>-1.2260869565217396</c:v>
                </c:pt>
                <c:pt idx="2">
                  <c:v>-0.33913043478260918</c:v>
                </c:pt>
                <c:pt idx="3">
                  <c:v>0.14782608695652089</c:v>
                </c:pt>
                <c:pt idx="4">
                  <c:v>-0.565217391304349</c:v>
                </c:pt>
                <c:pt idx="5">
                  <c:v>-7.8260869565218938E-2</c:v>
                </c:pt>
                <c:pt idx="6">
                  <c:v>-0.59130434782608876</c:v>
                </c:pt>
                <c:pt idx="7">
                  <c:v>-0.70434782608695856</c:v>
                </c:pt>
                <c:pt idx="8">
                  <c:v>-0.61739130434782841</c:v>
                </c:pt>
                <c:pt idx="9">
                  <c:v>6.9565217391301837E-2</c:v>
                </c:pt>
                <c:pt idx="10">
                  <c:v>-0.64347826086956805</c:v>
                </c:pt>
                <c:pt idx="11">
                  <c:v>4.3478260869562191E-2</c:v>
                </c:pt>
                <c:pt idx="12">
                  <c:v>-0.26956521739130768</c:v>
                </c:pt>
                <c:pt idx="13">
                  <c:v>-0.38260869565217748</c:v>
                </c:pt>
                <c:pt idx="14">
                  <c:v>-0.29565217391304732</c:v>
                </c:pt>
                <c:pt idx="15">
                  <c:v>0.39130434782608292</c:v>
                </c:pt>
                <c:pt idx="16">
                  <c:v>0.27826086956521312</c:v>
                </c:pt>
                <c:pt idx="17">
                  <c:v>-0.43478260869565677</c:v>
                </c:pt>
                <c:pt idx="18">
                  <c:v>-0.34782608695652661</c:v>
                </c:pt>
                <c:pt idx="19">
                  <c:v>-1.0608695652173965</c:v>
                </c:pt>
                <c:pt idx="20">
                  <c:v>-0.37391304347826626</c:v>
                </c:pt>
                <c:pt idx="21">
                  <c:v>-0.18695652173913602</c:v>
                </c:pt>
                <c:pt idx="22">
                  <c:v>0.49999999999999423</c:v>
                </c:pt>
                <c:pt idx="23">
                  <c:v>-0.41304347826087562</c:v>
                </c:pt>
                <c:pt idx="24">
                  <c:v>-0.22608695652174537</c:v>
                </c:pt>
                <c:pt idx="25">
                  <c:v>-0.93913043478261526</c:v>
                </c:pt>
                <c:pt idx="26">
                  <c:v>-1.0521739130434851</c:v>
                </c:pt>
                <c:pt idx="27">
                  <c:v>-0.16521739130435464</c:v>
                </c:pt>
                <c:pt idx="28">
                  <c:v>-7.8260869565224489E-2</c:v>
                </c:pt>
                <c:pt idx="29">
                  <c:v>-0.39130434782609436</c:v>
                </c:pt>
                <c:pt idx="30">
                  <c:v>0.29565217391303589</c:v>
                </c:pt>
                <c:pt idx="31">
                  <c:v>0.98260869565216613</c:v>
                </c:pt>
                <c:pt idx="32">
                  <c:v>1.6695652173912965</c:v>
                </c:pt>
                <c:pt idx="33">
                  <c:v>2.5565217391304271</c:v>
                </c:pt>
                <c:pt idx="34">
                  <c:v>2.4434782608695573</c:v>
                </c:pt>
                <c:pt idx="35">
                  <c:v>1.7304347826086874</c:v>
                </c:pt>
                <c:pt idx="36">
                  <c:v>1.6173913043478176</c:v>
                </c:pt>
                <c:pt idx="37">
                  <c:v>1.7043478260869478</c:v>
                </c:pt>
                <c:pt idx="38">
                  <c:v>0.9913043478260779</c:v>
                </c:pt>
                <c:pt idx="39">
                  <c:v>1.2782608695652082</c:v>
                </c:pt>
                <c:pt idx="40">
                  <c:v>1.5652173913043383</c:v>
                </c:pt>
                <c:pt idx="41">
                  <c:v>1.6521739130434685</c:v>
                </c:pt>
                <c:pt idx="42">
                  <c:v>0.93913043478259861</c:v>
                </c:pt>
                <c:pt idx="43">
                  <c:v>0.22608695652172872</c:v>
                </c:pt>
                <c:pt idx="44">
                  <c:v>0.11304347826085892</c:v>
                </c:pt>
                <c:pt idx="45">
                  <c:v>-1.0880185641326534E-14</c:v>
                </c:pt>
              </c:numCache>
            </c:numRef>
          </c:yVal>
        </c:ser>
        <c:axId val="86935040"/>
        <c:axId val="86936576"/>
      </c:scatterChart>
      <c:valAx>
        <c:axId val="86935040"/>
        <c:scaling>
          <c:orientation val="minMax"/>
          <c:max val="729"/>
          <c:min val="639"/>
        </c:scaling>
        <c:axPos val="b"/>
        <c:numFmt formatCode="0" sourceLinked="1"/>
        <c:tickLblPos val="nextTo"/>
        <c:crossAx val="86936576"/>
        <c:crosses val="autoZero"/>
        <c:crossBetween val="midCat"/>
        <c:majorUnit val="5"/>
        <c:minorUnit val="1"/>
      </c:valAx>
      <c:valAx>
        <c:axId val="86936576"/>
        <c:scaling>
          <c:orientation val="minMax"/>
        </c:scaling>
        <c:axPos val="l"/>
        <c:majorGridlines/>
        <c:numFmt formatCode="0.0" sourceLinked="1"/>
        <c:tickLblPos val="nextTo"/>
        <c:crossAx val="86935040"/>
        <c:crosses val="autoZero"/>
        <c:crossBetween val="midCat"/>
      </c:valAx>
    </c:plotArea>
    <c:plotVisOnly val="1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algn="ctr">
              <a:defRPr sz="1600"/>
            </a:pPr>
            <a:r>
              <a:rPr lang="pt-BR" sz="1600" b="1" i="0" baseline="0"/>
              <a:t>Parâmetro de qualidade do pavimento (PQP) - Sentido  Sul Norte - Linha Verde Lote Jardim Botânico </a:t>
            </a:r>
            <a:endParaRPr lang="pt-BR" sz="1600"/>
          </a:p>
        </c:rich>
      </c:tx>
      <c:layout>
        <c:manualLayout>
          <c:xMode val="edge"/>
          <c:yMode val="edge"/>
          <c:x val="0.15375873460750833"/>
          <c:y val="2.6670744497175342E-2"/>
        </c:manualLayout>
      </c:layout>
    </c:title>
    <c:plotArea>
      <c:layout>
        <c:manualLayout>
          <c:layoutTarget val="inner"/>
          <c:xMode val="edge"/>
          <c:yMode val="edge"/>
          <c:x val="7.3648805408652734E-2"/>
          <c:y val="0.13589671053521871"/>
          <c:w val="0.90986088114211716"/>
          <c:h val="0.68202613833729753"/>
        </c:manualLayout>
      </c:layout>
      <c:barChart>
        <c:barDir val="col"/>
        <c:grouping val="clustered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Lbls>
            <c:dLblPos val="outEnd"/>
            <c:showVal val="1"/>
          </c:dLbls>
          <c:cat>
            <c:strRef>
              <c:f>'SEG. HOMOGENIOS - Sentido Norte'!$R$54:$R$69</c:f>
              <c:strCache>
                <c:ptCount val="16"/>
                <c:pt idx="0">
                  <c:v>639+10 / 645+5</c:v>
                </c:pt>
                <c:pt idx="1">
                  <c:v>645+5 / 653+ 5</c:v>
                </c:pt>
                <c:pt idx="2">
                  <c:v>653+5 / 657+5</c:v>
                </c:pt>
                <c:pt idx="3">
                  <c:v>657+5 / 659+5</c:v>
                </c:pt>
                <c:pt idx="4">
                  <c:v>659+5 / 661+5</c:v>
                </c:pt>
                <c:pt idx="5">
                  <c:v>661+5 / 665+5</c:v>
                </c:pt>
                <c:pt idx="6">
                  <c:v>665+5 / 669+5</c:v>
                </c:pt>
                <c:pt idx="7">
                  <c:v>669+5 / 677+5</c:v>
                </c:pt>
                <c:pt idx="8">
                  <c:v>677+5 / 683</c:v>
                </c:pt>
                <c:pt idx="9">
                  <c:v>683 / 691</c:v>
                </c:pt>
                <c:pt idx="10">
                  <c:v>691 / 695+5</c:v>
                </c:pt>
                <c:pt idx="11">
                  <c:v>695+5 / 697+10</c:v>
                </c:pt>
                <c:pt idx="12">
                  <c:v>697+10 / 705+10</c:v>
                </c:pt>
                <c:pt idx="13">
                  <c:v>705+10 / 715+20</c:v>
                </c:pt>
                <c:pt idx="14">
                  <c:v>715+20 / 721+20</c:v>
                </c:pt>
                <c:pt idx="15">
                  <c:v>721+20 / 729+10</c:v>
                </c:pt>
              </c:strCache>
            </c:strRef>
          </c:cat>
          <c:val>
            <c:numRef>
              <c:f>'SEG. HOMOGENIOS - Sentido Norte'!$H$54:$H$69</c:f>
              <c:numCache>
                <c:formatCode>0</c:formatCode>
                <c:ptCount val="16"/>
                <c:pt idx="0">
                  <c:v>95</c:v>
                </c:pt>
                <c:pt idx="1">
                  <c:v>56</c:v>
                </c:pt>
                <c:pt idx="2">
                  <c:v>86.666666666666686</c:v>
                </c:pt>
                <c:pt idx="3">
                  <c:v>10</c:v>
                </c:pt>
                <c:pt idx="4">
                  <c:v>80</c:v>
                </c:pt>
                <c:pt idx="5">
                  <c:v>26.666666666666668</c:v>
                </c:pt>
                <c:pt idx="6">
                  <c:v>86.666666666666671</c:v>
                </c:pt>
                <c:pt idx="7">
                  <c:v>40</c:v>
                </c:pt>
                <c:pt idx="8">
                  <c:v>107.5</c:v>
                </c:pt>
                <c:pt idx="9">
                  <c:v>42</c:v>
                </c:pt>
                <c:pt idx="10">
                  <c:v>93.333333333333343</c:v>
                </c:pt>
                <c:pt idx="11">
                  <c:v>30</c:v>
                </c:pt>
                <c:pt idx="12">
                  <c:v>132</c:v>
                </c:pt>
                <c:pt idx="13">
                  <c:v>50</c:v>
                </c:pt>
                <c:pt idx="14">
                  <c:v>85</c:v>
                </c:pt>
                <c:pt idx="15">
                  <c:v>40</c:v>
                </c:pt>
              </c:numCache>
            </c:numRef>
          </c:val>
        </c:ser>
        <c:gapWidth val="0"/>
        <c:axId val="87444096"/>
        <c:axId val="87556480"/>
      </c:barChart>
      <c:lineChart>
        <c:grouping val="standard"/>
        <c:ser>
          <c:idx val="1"/>
          <c:order val="1"/>
          <c:tx>
            <c:v>20</c:v>
          </c:tx>
          <c:marker>
            <c:symbol val="none"/>
          </c:marker>
          <c:val>
            <c:numRef>
              <c:f>'SEG. HOMOGENIOS - Sentido Norte'!$S$54:$S$69</c:f>
              <c:numCache>
                <c:formatCode>General</c:formatCode>
                <c:ptCount val="16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</c:numCache>
            </c:numRef>
          </c:val>
        </c:ser>
        <c:ser>
          <c:idx val="2"/>
          <c:order val="2"/>
          <c:tx>
            <c:v>60</c:v>
          </c:tx>
          <c:marker>
            <c:symbol val="none"/>
          </c:marker>
          <c:val>
            <c:numRef>
              <c:f>'SEG. HOMOGENIOS - Sentido Norte'!$T$54:$T$69</c:f>
              <c:numCache>
                <c:formatCode>General</c:formatCode>
                <c:ptCount val="16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</c:numCache>
            </c:numRef>
          </c:val>
        </c:ser>
        <c:marker val="1"/>
        <c:axId val="87444096"/>
        <c:axId val="87556480"/>
      </c:lineChart>
      <c:catAx>
        <c:axId val="874440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Segmentos Homogeneos</a:t>
                </a:r>
              </a:p>
            </c:rich>
          </c:tx>
          <c:layout/>
        </c:title>
        <c:numFmt formatCode="0" sourceLinked="1"/>
        <c:tickLblPos val="nextTo"/>
        <c:txPr>
          <a:bodyPr rot="-5400000" vert="horz"/>
          <a:lstStyle/>
          <a:p>
            <a:pPr>
              <a:defRPr sz="800"/>
            </a:pPr>
            <a:endParaRPr lang="pt-BR"/>
          </a:p>
        </c:txPr>
        <c:crossAx val="87556480"/>
        <c:crosses val="autoZero"/>
        <c:auto val="1"/>
        <c:lblAlgn val="ctr"/>
        <c:lblOffset val="100"/>
      </c:catAx>
      <c:valAx>
        <c:axId val="87556480"/>
        <c:scaling>
          <c:orientation val="minMax"/>
          <c:max val="16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Parametros de qualidade</a:t>
                </a:r>
              </a:p>
            </c:rich>
          </c:tx>
          <c:layout/>
        </c:title>
        <c:numFmt formatCode="0" sourceLinked="1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87444096"/>
        <c:crosses val="autoZero"/>
        <c:crossBetween val="between"/>
        <c:majorUnit val="10"/>
        <c:minorUnit val="5"/>
      </c:valAx>
    </c:plotArea>
    <c:plotVisOnly val="1"/>
    <c:dispBlanksAs val="gap"/>
  </c:chart>
  <c:printSettings>
    <c:headerFooter/>
    <c:pageMargins b="0.39370078740157488" l="0.78740157480314954" r="0.39370078740157488" t="0.39370078740157488" header="0" footer="0"/>
    <c:pageSetup paperSize="8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scatterChart>
        <c:scatterStyle val="lineMarker"/>
        <c:ser>
          <c:idx val="0"/>
          <c:order val="0"/>
          <c:dLbls>
            <c:txPr>
              <a:bodyPr/>
              <a:lstStyle/>
              <a:p>
                <a:pPr>
                  <a:defRPr sz="500"/>
                </a:pPr>
                <a:endParaRPr lang="pt-BR"/>
              </a:p>
            </c:txPr>
            <c:dLblPos val="t"/>
            <c:showVal val="1"/>
            <c:showCatName val="1"/>
          </c:dLbls>
          <c:xVal>
            <c:numRef>
              <c:f>'SEG. HOMOGENIOS - Sentido Sul'!$A$2:$A$46</c:f>
              <c:numCache>
                <c:formatCode>0</c:formatCode>
                <c:ptCount val="45"/>
                <c:pt idx="0">
                  <c:v>640</c:v>
                </c:pt>
                <c:pt idx="1">
                  <c:v>642</c:v>
                </c:pt>
                <c:pt idx="2">
                  <c:v>644</c:v>
                </c:pt>
                <c:pt idx="3">
                  <c:v>646</c:v>
                </c:pt>
                <c:pt idx="4">
                  <c:v>648</c:v>
                </c:pt>
                <c:pt idx="5">
                  <c:v>650</c:v>
                </c:pt>
                <c:pt idx="6">
                  <c:v>652</c:v>
                </c:pt>
                <c:pt idx="7">
                  <c:v>654</c:v>
                </c:pt>
                <c:pt idx="8">
                  <c:v>656</c:v>
                </c:pt>
                <c:pt idx="9">
                  <c:v>658</c:v>
                </c:pt>
                <c:pt idx="10">
                  <c:v>660</c:v>
                </c:pt>
                <c:pt idx="11">
                  <c:v>662</c:v>
                </c:pt>
                <c:pt idx="12">
                  <c:v>664</c:v>
                </c:pt>
                <c:pt idx="13">
                  <c:v>666</c:v>
                </c:pt>
                <c:pt idx="14">
                  <c:v>668</c:v>
                </c:pt>
                <c:pt idx="15">
                  <c:v>670</c:v>
                </c:pt>
                <c:pt idx="16">
                  <c:v>672</c:v>
                </c:pt>
                <c:pt idx="17">
                  <c:v>674</c:v>
                </c:pt>
                <c:pt idx="18">
                  <c:v>676</c:v>
                </c:pt>
                <c:pt idx="19">
                  <c:v>678</c:v>
                </c:pt>
                <c:pt idx="20">
                  <c:v>680</c:v>
                </c:pt>
                <c:pt idx="21">
                  <c:v>682</c:v>
                </c:pt>
                <c:pt idx="22">
                  <c:v>684</c:v>
                </c:pt>
                <c:pt idx="23">
                  <c:v>686</c:v>
                </c:pt>
                <c:pt idx="24">
                  <c:v>688</c:v>
                </c:pt>
                <c:pt idx="25">
                  <c:v>690</c:v>
                </c:pt>
                <c:pt idx="26">
                  <c:v>692</c:v>
                </c:pt>
                <c:pt idx="27">
                  <c:v>694</c:v>
                </c:pt>
                <c:pt idx="28">
                  <c:v>696</c:v>
                </c:pt>
                <c:pt idx="29">
                  <c:v>698</c:v>
                </c:pt>
                <c:pt idx="30">
                  <c:v>700</c:v>
                </c:pt>
                <c:pt idx="31">
                  <c:v>702</c:v>
                </c:pt>
                <c:pt idx="32">
                  <c:v>704</c:v>
                </c:pt>
                <c:pt idx="33">
                  <c:v>706</c:v>
                </c:pt>
                <c:pt idx="34">
                  <c:v>708</c:v>
                </c:pt>
                <c:pt idx="35">
                  <c:v>710</c:v>
                </c:pt>
                <c:pt idx="36">
                  <c:v>712</c:v>
                </c:pt>
                <c:pt idx="37">
                  <c:v>714</c:v>
                </c:pt>
                <c:pt idx="38">
                  <c:v>716</c:v>
                </c:pt>
                <c:pt idx="39">
                  <c:v>718</c:v>
                </c:pt>
                <c:pt idx="40">
                  <c:v>720</c:v>
                </c:pt>
                <c:pt idx="41">
                  <c:v>722</c:v>
                </c:pt>
                <c:pt idx="42">
                  <c:v>724</c:v>
                </c:pt>
                <c:pt idx="43">
                  <c:v>726</c:v>
                </c:pt>
                <c:pt idx="44">
                  <c:v>728</c:v>
                </c:pt>
              </c:numCache>
            </c:numRef>
          </c:xVal>
          <c:yVal>
            <c:numRef>
              <c:f>'SEG. HOMOGENIOS - Sentido Sul'!$E$2:$E$46</c:f>
              <c:numCache>
                <c:formatCode>0.0</c:formatCode>
                <c:ptCount val="45"/>
                <c:pt idx="0">
                  <c:v>0.29333333333333345</c:v>
                </c:pt>
                <c:pt idx="1">
                  <c:v>0.88666666666666694</c:v>
                </c:pt>
                <c:pt idx="2">
                  <c:v>0.88000000000000034</c:v>
                </c:pt>
                <c:pt idx="3">
                  <c:v>0.87333333333333374</c:v>
                </c:pt>
                <c:pt idx="4">
                  <c:v>1.6666666666666674</c:v>
                </c:pt>
                <c:pt idx="5">
                  <c:v>1.4600000000000009</c:v>
                </c:pt>
                <c:pt idx="6">
                  <c:v>1.2533333333333343</c:v>
                </c:pt>
                <c:pt idx="7">
                  <c:v>1.0466666666666677</c:v>
                </c:pt>
                <c:pt idx="8">
                  <c:v>1.6400000000000012</c:v>
                </c:pt>
                <c:pt idx="9">
                  <c:v>0.63333333333333464</c:v>
                </c:pt>
                <c:pt idx="10">
                  <c:v>0.42666666666666808</c:v>
                </c:pt>
                <c:pt idx="11">
                  <c:v>-0.57999999999999852</c:v>
                </c:pt>
                <c:pt idx="12">
                  <c:v>-0.58666666666666512</c:v>
                </c:pt>
                <c:pt idx="13">
                  <c:v>-0.59333333333333171</c:v>
                </c:pt>
                <c:pt idx="14">
                  <c:v>-0.39999999999999813</c:v>
                </c:pt>
                <c:pt idx="15">
                  <c:v>-0.20666666666666456</c:v>
                </c:pt>
                <c:pt idx="16">
                  <c:v>-0.21333333333333115</c:v>
                </c:pt>
                <c:pt idx="17">
                  <c:v>-1.0199999999999978</c:v>
                </c:pt>
                <c:pt idx="18">
                  <c:v>-1.0266666666666644</c:v>
                </c:pt>
                <c:pt idx="19">
                  <c:v>-2.033333333333331</c:v>
                </c:pt>
                <c:pt idx="20">
                  <c:v>-2.6399999999999975</c:v>
                </c:pt>
                <c:pt idx="21">
                  <c:v>-2.6466666666666638</c:v>
                </c:pt>
                <c:pt idx="22">
                  <c:v>-1.8533333333333302</c:v>
                </c:pt>
                <c:pt idx="23">
                  <c:v>-1.6599999999999966</c:v>
                </c:pt>
                <c:pt idx="24">
                  <c:v>-1.2666666666666633</c:v>
                </c:pt>
                <c:pt idx="25">
                  <c:v>-0.87333333333332996</c:v>
                </c:pt>
                <c:pt idx="26">
                  <c:v>-0.47999999999999643</c:v>
                </c:pt>
                <c:pt idx="27">
                  <c:v>-1.486666666666663</c:v>
                </c:pt>
                <c:pt idx="28">
                  <c:v>-1.6933333333333296</c:v>
                </c:pt>
                <c:pt idx="29">
                  <c:v>-1.0999999999999961</c:v>
                </c:pt>
                <c:pt idx="30">
                  <c:v>-0.30666666666666242</c:v>
                </c:pt>
                <c:pt idx="31">
                  <c:v>0.28666666666667107</c:v>
                </c:pt>
                <c:pt idx="32">
                  <c:v>-0.51999999999999558</c:v>
                </c:pt>
                <c:pt idx="33">
                  <c:v>7.3333333333337913E-2</c:v>
                </c:pt>
                <c:pt idx="34">
                  <c:v>0.46666666666667123</c:v>
                </c:pt>
                <c:pt idx="35">
                  <c:v>0.26000000000000467</c:v>
                </c:pt>
                <c:pt idx="36">
                  <c:v>0.25333333333333807</c:v>
                </c:pt>
                <c:pt idx="37">
                  <c:v>-0.55333333333332857</c:v>
                </c:pt>
                <c:pt idx="38">
                  <c:v>4.0000000000004921E-2</c:v>
                </c:pt>
                <c:pt idx="39">
                  <c:v>-0.16666666666666163</c:v>
                </c:pt>
                <c:pt idx="40">
                  <c:v>-0.17333333333332823</c:v>
                </c:pt>
                <c:pt idx="41">
                  <c:v>0.42000000000000526</c:v>
                </c:pt>
                <c:pt idx="42">
                  <c:v>0.2133333333333387</c:v>
                </c:pt>
                <c:pt idx="43">
                  <c:v>0.20666666666667211</c:v>
                </c:pt>
                <c:pt idx="44">
                  <c:v>5.5511151231257827E-15</c:v>
                </c:pt>
              </c:numCache>
            </c:numRef>
          </c:yVal>
        </c:ser>
        <c:axId val="88909312"/>
        <c:axId val="88976000"/>
      </c:scatterChart>
      <c:valAx>
        <c:axId val="88909312"/>
        <c:scaling>
          <c:orientation val="minMax"/>
          <c:max val="735"/>
          <c:min val="645"/>
        </c:scaling>
        <c:axPos val="b"/>
        <c:numFmt formatCode="0" sourceLinked="1"/>
        <c:tickLblPos val="nextTo"/>
        <c:crossAx val="88976000"/>
        <c:crosses val="autoZero"/>
        <c:crossBetween val="midCat"/>
        <c:majorUnit val="5"/>
        <c:minorUnit val="1"/>
      </c:valAx>
      <c:valAx>
        <c:axId val="88976000"/>
        <c:scaling>
          <c:orientation val="minMax"/>
        </c:scaling>
        <c:axPos val="l"/>
        <c:majorGridlines/>
        <c:numFmt formatCode="0.0" sourceLinked="1"/>
        <c:tickLblPos val="nextTo"/>
        <c:crossAx val="88909312"/>
        <c:crosses val="autoZero"/>
        <c:crossBetween val="midCat"/>
      </c:valAx>
    </c:plotArea>
    <c:plotVisOnly val="1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600"/>
            </a:pPr>
            <a:r>
              <a:rPr lang="pt-BR" sz="1600"/>
              <a:t>Parâmetro de qualidade do pavimento - Sentido Norte Sul - Linha Verde Lote Jardim</a:t>
            </a:r>
            <a:r>
              <a:rPr lang="pt-BR" sz="1600" baseline="0"/>
              <a:t> Botânico</a:t>
            </a:r>
            <a:r>
              <a:rPr lang="pt-BR" sz="1600"/>
              <a:t> 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7.9008169512829199E-2"/>
          <c:y val="0.13048022214062074"/>
          <c:w val="0.90018899086741444"/>
          <c:h val="0.67767122930151369"/>
        </c:manualLayout>
      </c:layout>
      <c:barChart>
        <c:barDir val="col"/>
        <c:grouping val="clustered"/>
        <c:ser>
          <c:idx val="0"/>
          <c:order val="0"/>
          <c:spPr>
            <a:ln>
              <a:solidFill>
                <a:schemeClr val="tx1"/>
              </a:solidFill>
            </a:ln>
          </c:spPr>
          <c:dLbls>
            <c:showVal val="1"/>
          </c:dLbls>
          <c:cat>
            <c:strRef>
              <c:f>'SEG. HOMOGENIOS - Sentido Sul'!$R$53:$R$67</c:f>
              <c:strCache>
                <c:ptCount val="15"/>
                <c:pt idx="0">
                  <c:v>640+10 / 648 +10</c:v>
                </c:pt>
                <c:pt idx="1">
                  <c:v>648+10 / 654+10</c:v>
                </c:pt>
                <c:pt idx="2">
                  <c:v>654+10 / 656 + 10</c:v>
                </c:pt>
                <c:pt idx="3">
                  <c:v>656+10 / 662+10</c:v>
                </c:pt>
                <c:pt idx="4">
                  <c:v>662+10 / 666+10</c:v>
                </c:pt>
                <c:pt idx="5">
                  <c:v>666+10 / 672+10</c:v>
                </c:pt>
                <c:pt idx="6">
                  <c:v>672+10 / 676+10</c:v>
                </c:pt>
                <c:pt idx="7">
                  <c:v>676+10 / 682+10</c:v>
                </c:pt>
                <c:pt idx="8">
                  <c:v>682+10 / 692+10</c:v>
                </c:pt>
                <c:pt idx="9">
                  <c:v>692+10 / 696+10</c:v>
                </c:pt>
                <c:pt idx="10">
                  <c:v>696+10 / 702+5</c:v>
                </c:pt>
                <c:pt idx="11">
                  <c:v>702 / 704</c:v>
                </c:pt>
                <c:pt idx="12">
                  <c:v>704 / 708</c:v>
                </c:pt>
                <c:pt idx="13">
                  <c:v>708 / 720</c:v>
                </c:pt>
                <c:pt idx="14">
                  <c:v>720 / 728+5</c:v>
                </c:pt>
              </c:strCache>
            </c:strRef>
          </c:cat>
          <c:val>
            <c:numRef>
              <c:f>'SEG. HOMOGENIOS - Sentido Sul'!$H$53:$H$67</c:f>
              <c:numCache>
                <c:formatCode>0</c:formatCode>
                <c:ptCount val="15"/>
                <c:pt idx="0">
                  <c:v>134</c:v>
                </c:pt>
                <c:pt idx="1">
                  <c:v>60</c:v>
                </c:pt>
                <c:pt idx="2">
                  <c:v>80</c:v>
                </c:pt>
                <c:pt idx="3">
                  <c:v>20</c:v>
                </c:pt>
                <c:pt idx="4">
                  <c:v>66.666666666666686</c:v>
                </c:pt>
                <c:pt idx="5">
                  <c:v>85</c:v>
                </c:pt>
                <c:pt idx="6">
                  <c:v>40.000000000000007</c:v>
                </c:pt>
                <c:pt idx="7">
                  <c:v>35</c:v>
                </c:pt>
                <c:pt idx="8">
                  <c:v>120</c:v>
                </c:pt>
                <c:pt idx="9">
                  <c:v>26.666666666666668</c:v>
                </c:pt>
                <c:pt idx="10">
                  <c:v>125</c:v>
                </c:pt>
                <c:pt idx="11">
                  <c:v>10</c:v>
                </c:pt>
                <c:pt idx="12">
                  <c:v>100.00000000000001</c:v>
                </c:pt>
                <c:pt idx="13">
                  <c:v>77.142857142857153</c:v>
                </c:pt>
                <c:pt idx="14">
                  <c:v>84</c:v>
                </c:pt>
              </c:numCache>
            </c:numRef>
          </c:val>
        </c:ser>
        <c:gapWidth val="0"/>
        <c:axId val="89042944"/>
        <c:axId val="89045248"/>
      </c:barChart>
      <c:lineChart>
        <c:grouping val="standard"/>
        <c:ser>
          <c:idx val="1"/>
          <c:order val="1"/>
          <c:tx>
            <c:v>FRESAGEM DE 5 cm</c:v>
          </c:tx>
          <c:marker>
            <c:symbol val="none"/>
          </c:marker>
          <c:val>
            <c:numRef>
              <c:f>'SEG. HOMOGENIOS - Sentido Sul'!$S$53:$S$67</c:f>
              <c:numCache>
                <c:formatCode>General</c:formatCode>
                <c:ptCount val="15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</c:numCache>
            </c:numRef>
          </c:val>
        </c:ser>
        <c:ser>
          <c:idx val="2"/>
          <c:order val="2"/>
          <c:tx>
            <c:v>60</c:v>
          </c:tx>
          <c:marker>
            <c:symbol val="none"/>
          </c:marker>
          <c:val>
            <c:numRef>
              <c:f>'SEG. HOMOGENIOS - Sentido Sul'!$T$53:$T$67</c:f>
              <c:numCache>
                <c:formatCode>General</c:formatCode>
                <c:ptCount val="15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</c:numCache>
            </c:numRef>
          </c:val>
        </c:ser>
        <c:marker val="1"/>
        <c:axId val="89042944"/>
        <c:axId val="89045248"/>
      </c:lineChart>
      <c:catAx>
        <c:axId val="890429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Segmentos Homogêneos</a:t>
                </a:r>
              </a:p>
            </c:rich>
          </c:tx>
          <c:layout/>
        </c:title>
        <c:numFmt formatCode="0" sourceLinked="1"/>
        <c:tickLblPos val="nextTo"/>
        <c:txPr>
          <a:bodyPr rot="-5400000" vert="horz"/>
          <a:lstStyle/>
          <a:p>
            <a:pPr>
              <a:defRPr sz="800"/>
            </a:pPr>
            <a:endParaRPr lang="pt-BR"/>
          </a:p>
        </c:txPr>
        <c:crossAx val="89045248"/>
        <c:crosses val="autoZero"/>
        <c:auto val="1"/>
        <c:lblAlgn val="ctr"/>
        <c:lblOffset val="100"/>
      </c:catAx>
      <c:valAx>
        <c:axId val="89045248"/>
        <c:scaling>
          <c:orientation val="minMax"/>
          <c:max val="16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Parâmetro de qualidade</a:t>
                </a:r>
              </a:p>
            </c:rich>
          </c:tx>
          <c:layout/>
        </c:title>
        <c:numFmt formatCode="0" sourceLinked="1"/>
        <c:tickLblPos val="nextTo"/>
        <c:txPr>
          <a:bodyPr/>
          <a:lstStyle/>
          <a:p>
            <a:pPr>
              <a:defRPr sz="900"/>
            </a:pPr>
            <a:endParaRPr lang="pt-BR"/>
          </a:p>
        </c:txPr>
        <c:crossAx val="89042944"/>
        <c:crosses val="autoZero"/>
        <c:crossBetween val="between"/>
        <c:majorUnit val="10"/>
        <c:minorUnit val="5"/>
      </c:valAx>
    </c:plotArea>
    <c:plotVisOnly val="1"/>
    <c:dispBlanksAs val="gap"/>
  </c:chart>
  <c:printSettings>
    <c:headerFooter/>
    <c:pageMargins b="0.39370078740157488" l="0.78740157480314954" r="0.39370078740157488" t="0.39370078740157488" header="0" footer="0"/>
    <c:pageSetup paperSize="8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barChart>
        <c:barDir val="col"/>
        <c:grouping val="clustered"/>
        <c:ser>
          <c:idx val="1"/>
          <c:order val="0"/>
          <c:spPr>
            <a:solidFill>
              <a:schemeClr val="accent1"/>
            </a:solidFill>
            <a:ln>
              <a:solidFill>
                <a:schemeClr val="tx1"/>
              </a:solidFill>
            </a:ln>
          </c:spPr>
          <c:dLbls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showVal val="1"/>
          </c:dLbls>
          <c:cat>
            <c:numRef>
              <c:f>'BASE DE CALCULO - PAR. QUALID'!$B$3:$B$13</c:f>
              <c:numCache>
                <c:formatCode>General</c:formatCode>
                <c:ptCount val="11"/>
                <c:pt idx="0">
                  <c:v>639</c:v>
                </c:pt>
                <c:pt idx="1">
                  <c:v>649</c:v>
                </c:pt>
                <c:pt idx="2">
                  <c:v>655</c:v>
                </c:pt>
                <c:pt idx="3">
                  <c:v>665</c:v>
                </c:pt>
                <c:pt idx="4">
                  <c:v>670</c:v>
                </c:pt>
                <c:pt idx="5">
                  <c:v>678</c:v>
                </c:pt>
                <c:pt idx="6">
                  <c:v>693</c:v>
                </c:pt>
                <c:pt idx="7">
                  <c:v>697</c:v>
                </c:pt>
                <c:pt idx="8">
                  <c:v>708</c:v>
                </c:pt>
                <c:pt idx="9">
                  <c:v>715</c:v>
                </c:pt>
                <c:pt idx="10">
                  <c:v>722</c:v>
                </c:pt>
              </c:numCache>
            </c:numRef>
          </c:cat>
          <c:val>
            <c:numRef>
              <c:f>'BASE DE CALCULO - PAR. QUALID'!$F$3:$F$13</c:f>
              <c:numCache>
                <c:formatCode>General</c:formatCode>
                <c:ptCount val="11"/>
                <c:pt idx="0">
                  <c:v>40</c:v>
                </c:pt>
                <c:pt idx="1">
                  <c:v>18</c:v>
                </c:pt>
                <c:pt idx="2">
                  <c:v>36</c:v>
                </c:pt>
                <c:pt idx="3">
                  <c:v>12</c:v>
                </c:pt>
                <c:pt idx="4">
                  <c:v>12</c:v>
                </c:pt>
                <c:pt idx="5">
                  <c:v>60</c:v>
                </c:pt>
                <c:pt idx="6">
                  <c:v>12</c:v>
                </c:pt>
                <c:pt idx="7">
                  <c:v>60</c:v>
                </c:pt>
                <c:pt idx="8">
                  <c:v>12</c:v>
                </c:pt>
                <c:pt idx="9">
                  <c:v>12</c:v>
                </c:pt>
                <c:pt idx="10">
                  <c:v>6</c:v>
                </c:pt>
              </c:numCache>
            </c:numRef>
          </c:val>
        </c:ser>
        <c:gapWidth val="0"/>
        <c:overlap val="-9"/>
        <c:axId val="89465600"/>
        <c:axId val="91190784"/>
      </c:barChart>
      <c:catAx>
        <c:axId val="894656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Estacas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91190784"/>
        <c:crosses val="autoZero"/>
        <c:auto val="1"/>
        <c:lblAlgn val="ctr"/>
        <c:lblOffset val="100"/>
      </c:catAx>
      <c:valAx>
        <c:axId val="9119078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Parâmetros de qualidade do pavimento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89465600"/>
        <c:crosses val="autoZero"/>
        <c:crossBetween val="between"/>
      </c:valAx>
      <c:spPr>
        <a:ln>
          <a:solidFill>
            <a:sysClr val="windowText" lastClr="000000">
              <a:alpha val="48000"/>
            </a:sysClr>
          </a:solidFill>
        </a:ln>
      </c:spPr>
    </c:plotArea>
    <c:plotVisOnly val="1"/>
  </c:chart>
  <c:printSettings>
    <c:headerFooter/>
    <c:pageMargins b="0.39370078740157488" l="0.78740157480314954" r="0.39370078740157488" t="0.39370078740157488" header="0" footer="0"/>
    <c:pageSetup paperSize="8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476249</xdr:colOff>
      <xdr:row>15</xdr:row>
      <xdr:rowOff>81644</xdr:rowOff>
    </xdr:from>
    <xdr:to>
      <xdr:col>26</xdr:col>
      <xdr:colOff>0</xdr:colOff>
      <xdr:row>30</xdr:row>
      <xdr:rowOff>149679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462643</xdr:colOff>
      <xdr:row>31</xdr:row>
      <xdr:rowOff>81643</xdr:rowOff>
    </xdr:from>
    <xdr:to>
      <xdr:col>26</xdr:col>
      <xdr:colOff>-1</xdr:colOff>
      <xdr:row>46</xdr:row>
      <xdr:rowOff>68036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470647</xdr:colOff>
      <xdr:row>0</xdr:row>
      <xdr:rowOff>89647</xdr:rowOff>
    </xdr:from>
    <xdr:to>
      <xdr:col>26</xdr:col>
      <xdr:colOff>22411</xdr:colOff>
      <xdr:row>14</xdr:row>
      <xdr:rowOff>168088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343773</xdr:colOff>
      <xdr:row>3</xdr:row>
      <xdr:rowOff>139057</xdr:rowOff>
    </xdr:from>
    <xdr:to>
      <xdr:col>31</xdr:col>
      <xdr:colOff>353333</xdr:colOff>
      <xdr:row>18</xdr:row>
      <xdr:rowOff>54850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602427</xdr:colOff>
      <xdr:row>70</xdr:row>
      <xdr:rowOff>13607</xdr:rowOff>
    </xdr:from>
    <xdr:to>
      <xdr:col>22</xdr:col>
      <xdr:colOff>598715</xdr:colOff>
      <xdr:row>109</xdr:row>
      <xdr:rowOff>136071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0.37954</cdr:x>
      <cdr:y>0.45922</cdr:y>
    </cdr:from>
    <cdr:to>
      <cdr:x>0.7454</cdr:x>
      <cdr:y>0.51018</cdr:y>
    </cdr:to>
    <cdr:sp macro="" textlink="">
      <cdr:nvSpPr>
        <cdr:cNvPr id="2" name="Retângulo 1"/>
        <cdr:cNvSpPr/>
      </cdr:nvSpPr>
      <cdr:spPr>
        <a:xfrm xmlns:a="http://schemas.openxmlformats.org/drawingml/2006/main">
          <a:off x="3237700" y="2768172"/>
          <a:ext cx="3121115" cy="30719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pt-BR" sz="1500" b="1" cap="none" spc="0">
              <a:ln w="12700">
                <a:solidFill>
                  <a:srgbClr val="1F497D">
                    <a:satMod val="155000"/>
                  </a:srgbClr>
                </a:solidFill>
                <a:prstDash val="solid"/>
              </a:ln>
              <a:solidFill>
                <a:srgbClr val="EEECE1">
                  <a:tint val="85000"/>
                  <a:satMod val="155000"/>
                </a:srgb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Arial" pitchFamily="34" charset="0"/>
              <a:cs typeface="Arial" pitchFamily="34" charset="0"/>
            </a:rPr>
            <a:t>FRESAGEM ESPESSURA</a:t>
          </a:r>
          <a:r>
            <a:rPr lang="pt-BR" sz="1500" b="1" cap="none" spc="0" baseline="0">
              <a:ln w="12700">
                <a:solidFill>
                  <a:srgbClr val="1F497D">
                    <a:satMod val="155000"/>
                  </a:srgbClr>
                </a:solidFill>
                <a:prstDash val="solid"/>
              </a:ln>
              <a:solidFill>
                <a:srgbClr val="EEECE1">
                  <a:tint val="85000"/>
                  <a:satMod val="155000"/>
                </a:srgb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Arial" pitchFamily="34" charset="0"/>
              <a:cs typeface="Arial" pitchFamily="34" charset="0"/>
            </a:rPr>
            <a:t> 10 cm</a:t>
          </a:r>
          <a:endParaRPr lang="pt-BR" sz="1500" b="1" cap="none" spc="0">
            <a:ln w="12700">
              <a:solidFill>
                <a:srgbClr val="1F497D">
                  <a:satMod val="155000"/>
                </a:srgbClr>
              </a:solidFill>
              <a:prstDash val="solid"/>
            </a:ln>
            <a:solidFill>
              <a:srgbClr val="EEECE1">
                <a:tint val="85000"/>
                <a:satMod val="155000"/>
              </a:srgb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0.38672</cdr:x>
      <cdr:y>0.56329</cdr:y>
    </cdr:from>
    <cdr:to>
      <cdr:x>0.74002</cdr:x>
      <cdr:y>0.61425</cdr:y>
    </cdr:to>
    <cdr:sp macro="" textlink="">
      <cdr:nvSpPr>
        <cdr:cNvPr id="3" name="Retângulo 2"/>
        <cdr:cNvSpPr/>
      </cdr:nvSpPr>
      <cdr:spPr>
        <a:xfrm xmlns:a="http://schemas.openxmlformats.org/drawingml/2006/main">
          <a:off x="3298980" y="3395472"/>
          <a:ext cx="3013905" cy="30719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15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Arial" pitchFamily="34" charset="0"/>
              <a:cs typeface="Arial" pitchFamily="34" charset="0"/>
            </a:rPr>
            <a:t>FRESAGEM ESPESSURA</a:t>
          </a:r>
          <a:r>
            <a:rPr lang="pt-BR" sz="15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Arial" pitchFamily="34" charset="0"/>
              <a:cs typeface="Arial" pitchFamily="34" charset="0"/>
            </a:rPr>
            <a:t> 5 cm</a:t>
          </a:r>
          <a:endParaRPr lang="pt-BR" sz="15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0.45508</cdr:x>
      <cdr:y>0.75026</cdr:y>
    </cdr:from>
    <cdr:to>
      <cdr:x>0.66894</cdr:x>
      <cdr:y>0.80122</cdr:y>
    </cdr:to>
    <cdr:sp macro="" textlink="">
      <cdr:nvSpPr>
        <cdr:cNvPr id="4" name="Retângulo 3"/>
        <cdr:cNvSpPr/>
      </cdr:nvSpPr>
      <cdr:spPr>
        <a:xfrm xmlns:a="http://schemas.openxmlformats.org/drawingml/2006/main">
          <a:off x="3882188" y="4522511"/>
          <a:ext cx="1824372" cy="30719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15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Arial" pitchFamily="34" charset="0"/>
              <a:cs typeface="Arial" pitchFamily="34" charset="0"/>
            </a:rPr>
            <a:t>RECAPEAMENTO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277053</xdr:colOff>
      <xdr:row>1</xdr:row>
      <xdr:rowOff>49695</xdr:rowOff>
    </xdr:from>
    <xdr:to>
      <xdr:col>29</xdr:col>
      <xdr:colOff>275692</xdr:colOff>
      <xdr:row>15</xdr:row>
      <xdr:rowOff>116370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597355</xdr:colOff>
      <xdr:row>68</xdr:row>
      <xdr:rowOff>2720</xdr:rowOff>
    </xdr:from>
    <xdr:to>
      <xdr:col>23</xdr:col>
      <xdr:colOff>11206</xdr:colOff>
      <xdr:row>108</xdr:row>
      <xdr:rowOff>57150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0.4038</cdr:x>
      <cdr:y>0.74007</cdr:y>
    </cdr:from>
    <cdr:to>
      <cdr:x>0.62534</cdr:x>
      <cdr:y>0.79137</cdr:y>
    </cdr:to>
    <cdr:sp macro="" textlink="">
      <cdr:nvSpPr>
        <cdr:cNvPr id="5" name="Retângulo 4"/>
        <cdr:cNvSpPr/>
      </cdr:nvSpPr>
      <cdr:spPr>
        <a:xfrm xmlns:a="http://schemas.openxmlformats.org/drawingml/2006/main">
          <a:off x="3317186" y="4523554"/>
          <a:ext cx="1819985" cy="31354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pt-BR" sz="15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Arial" pitchFamily="34" charset="0"/>
              <a:cs typeface="Arial" pitchFamily="34" charset="0"/>
            </a:rPr>
            <a:t>RECAPEAMENTO</a:t>
          </a:r>
        </a:p>
      </cdr:txBody>
    </cdr:sp>
  </cdr:relSizeAnchor>
  <cdr:relSizeAnchor xmlns:cdr="http://schemas.openxmlformats.org/drawingml/2006/chartDrawing">
    <cdr:from>
      <cdr:x>0.33509</cdr:x>
      <cdr:y>0.561</cdr:y>
    </cdr:from>
    <cdr:to>
      <cdr:x>0.70109</cdr:x>
      <cdr:y>0.61229</cdr:y>
    </cdr:to>
    <cdr:sp macro="" textlink="">
      <cdr:nvSpPr>
        <cdr:cNvPr id="6" name="Retângulo 5"/>
        <cdr:cNvSpPr/>
      </cdr:nvSpPr>
      <cdr:spPr>
        <a:xfrm xmlns:a="http://schemas.openxmlformats.org/drawingml/2006/main">
          <a:off x="2752725" y="3429000"/>
          <a:ext cx="3006657" cy="31354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15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Arial" pitchFamily="34" charset="0"/>
              <a:cs typeface="Arial" pitchFamily="34" charset="0"/>
            </a:rPr>
            <a:t>FRESAGEM ESPESSURA</a:t>
          </a:r>
          <a:r>
            <a:rPr lang="pt-BR" sz="15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Arial" pitchFamily="34" charset="0"/>
              <a:cs typeface="Arial" pitchFamily="34" charset="0"/>
            </a:rPr>
            <a:t> 5 cm</a:t>
          </a:r>
          <a:endParaRPr lang="pt-BR" sz="15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0.34436</cdr:x>
      <cdr:y>0.35841</cdr:y>
    </cdr:from>
    <cdr:to>
      <cdr:x>0.72338</cdr:x>
      <cdr:y>0.40971</cdr:y>
    </cdr:to>
    <cdr:sp macro="" textlink="">
      <cdr:nvSpPr>
        <cdr:cNvPr id="7" name="Retângulo 6"/>
        <cdr:cNvSpPr/>
      </cdr:nvSpPr>
      <cdr:spPr>
        <a:xfrm xmlns:a="http://schemas.openxmlformats.org/drawingml/2006/main">
          <a:off x="2828925" y="2190750"/>
          <a:ext cx="3113609" cy="31354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15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Arial" pitchFamily="34" charset="0"/>
              <a:cs typeface="Arial" pitchFamily="34" charset="0"/>
            </a:rPr>
            <a:t>FRESAGEM ESPESSURA</a:t>
          </a:r>
          <a:r>
            <a:rPr lang="pt-BR" sz="15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Arial" pitchFamily="34" charset="0"/>
              <a:cs typeface="Arial" pitchFamily="34" charset="0"/>
            </a:rPr>
            <a:t> 10 cm</a:t>
          </a:r>
          <a:endParaRPr lang="pt-BR" sz="15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14</xdr:row>
      <xdr:rowOff>19049</xdr:rowOff>
    </xdr:from>
    <xdr:to>
      <xdr:col>14</xdr:col>
      <xdr:colOff>0</xdr:colOff>
      <xdr:row>30</xdr:row>
      <xdr:rowOff>95250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307"/>
  <sheetViews>
    <sheetView view="pageBreakPreview" topLeftCell="A41" zoomScaleSheetLayoutView="100" workbookViewId="0">
      <selection activeCell="AF27" sqref="AF27"/>
    </sheetView>
  </sheetViews>
  <sheetFormatPr defaultRowHeight="15"/>
  <cols>
    <col min="1" max="1" width="3.7109375" customWidth="1"/>
    <col min="2" max="2" width="3.7109375" style="74" customWidth="1"/>
    <col min="3" max="4" width="5.5703125" style="86" customWidth="1"/>
    <col min="5" max="24" width="4" style="86" customWidth="1"/>
    <col min="25" max="25" width="5.140625" style="86" customWidth="1"/>
    <col min="26" max="26" width="5.5703125" style="86" customWidth="1"/>
    <col min="27" max="28" width="9.140625" style="86" customWidth="1"/>
    <col min="30" max="32" width="9.140625" style="22"/>
  </cols>
  <sheetData>
    <row r="1" spans="1:35">
      <c r="A1" s="195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</row>
    <row r="2" spans="1:35">
      <c r="A2" s="196" t="s">
        <v>1</v>
      </c>
      <c r="B2" s="196"/>
      <c r="C2" s="196"/>
      <c r="D2" s="196"/>
      <c r="E2" s="197" t="s">
        <v>263</v>
      </c>
      <c r="F2" s="197"/>
      <c r="G2" s="197"/>
      <c r="H2" s="197"/>
      <c r="I2" s="197"/>
      <c r="J2" s="197"/>
      <c r="K2" s="197"/>
      <c r="L2" s="197"/>
      <c r="M2" s="197"/>
      <c r="N2" s="197" t="s">
        <v>44</v>
      </c>
      <c r="O2" s="197"/>
      <c r="P2" s="197"/>
      <c r="Q2" s="198" t="s">
        <v>43</v>
      </c>
      <c r="R2" s="198"/>
      <c r="S2" s="198"/>
      <c r="T2" s="198"/>
      <c r="U2" s="198"/>
      <c r="V2" s="198"/>
      <c r="W2" s="198"/>
      <c r="X2" s="198"/>
      <c r="Y2" s="198"/>
      <c r="Z2" s="198"/>
      <c r="AA2" s="198" t="s">
        <v>2</v>
      </c>
      <c r="AB2" s="198"/>
    </row>
    <row r="3" spans="1:35">
      <c r="A3" s="196" t="s">
        <v>3</v>
      </c>
      <c r="B3" s="196"/>
      <c r="C3" s="196"/>
      <c r="D3" s="196"/>
      <c r="E3" s="197" t="s">
        <v>264</v>
      </c>
      <c r="F3" s="197"/>
      <c r="G3" s="197"/>
      <c r="H3" s="197"/>
      <c r="I3" s="197"/>
      <c r="J3" s="197"/>
      <c r="K3" s="197"/>
      <c r="L3" s="197"/>
      <c r="M3" s="197"/>
      <c r="N3" s="199" t="s">
        <v>46</v>
      </c>
      <c r="O3" s="199"/>
      <c r="P3" s="199"/>
      <c r="Q3" s="197"/>
      <c r="R3" s="197"/>
      <c r="S3" s="197"/>
      <c r="T3" s="197"/>
      <c r="U3" s="197"/>
      <c r="V3" s="197"/>
      <c r="W3" s="198" t="s">
        <v>4</v>
      </c>
      <c r="X3" s="198"/>
      <c r="Y3" s="198"/>
      <c r="Z3" s="198"/>
      <c r="AA3" s="198" t="s">
        <v>4</v>
      </c>
      <c r="AB3" s="198"/>
    </row>
    <row r="4" spans="1:35">
      <c r="A4" s="196" t="s">
        <v>5</v>
      </c>
      <c r="B4" s="196"/>
      <c r="C4" s="196"/>
      <c r="D4" s="196"/>
      <c r="E4" s="197" t="s">
        <v>265</v>
      </c>
      <c r="F4" s="197"/>
      <c r="G4" s="197"/>
      <c r="H4" s="197"/>
      <c r="I4" s="197"/>
      <c r="J4" s="197"/>
      <c r="K4" s="197"/>
      <c r="L4" s="197"/>
      <c r="M4" s="197"/>
      <c r="N4" s="200" t="s">
        <v>6</v>
      </c>
      <c r="O4" s="200"/>
      <c r="P4" s="200"/>
      <c r="Q4" s="201" t="s">
        <v>45</v>
      </c>
      <c r="R4" s="201"/>
      <c r="S4" s="201"/>
      <c r="T4" s="201"/>
      <c r="U4" s="201"/>
      <c r="V4" s="201"/>
      <c r="W4" s="198"/>
      <c r="X4" s="198"/>
      <c r="Y4" s="198"/>
      <c r="Z4" s="198"/>
      <c r="AA4" s="198"/>
      <c r="AB4" s="198"/>
    </row>
    <row r="5" spans="1:35" ht="15" customHeight="1">
      <c r="A5" s="202" t="s">
        <v>7</v>
      </c>
      <c r="B5" s="202"/>
      <c r="C5" s="203" t="s">
        <v>8</v>
      </c>
      <c r="D5" s="203" t="s">
        <v>9</v>
      </c>
      <c r="E5" s="198" t="s">
        <v>10</v>
      </c>
      <c r="F5" s="198"/>
      <c r="G5" s="198"/>
      <c r="H5" s="198"/>
      <c r="I5" s="198"/>
      <c r="J5" s="198"/>
      <c r="K5" s="198"/>
      <c r="L5" s="198"/>
      <c r="M5" s="198"/>
      <c r="N5" s="198"/>
      <c r="O5" s="198" t="s">
        <v>11</v>
      </c>
      <c r="P5" s="198"/>
      <c r="Q5" s="198"/>
      <c r="R5" s="198"/>
      <c r="S5" s="203" t="s">
        <v>12</v>
      </c>
      <c r="T5" s="203"/>
      <c r="U5" s="203"/>
      <c r="V5" s="203"/>
      <c r="W5" s="203"/>
      <c r="X5" s="203"/>
      <c r="Y5" s="203" t="s">
        <v>13</v>
      </c>
      <c r="Z5" s="203"/>
      <c r="AA5" s="204" t="s">
        <v>14</v>
      </c>
      <c r="AB5" s="204"/>
    </row>
    <row r="6" spans="1:35">
      <c r="A6" s="202"/>
      <c r="B6" s="202"/>
      <c r="C6" s="203"/>
      <c r="D6" s="203"/>
      <c r="E6" s="198" t="s">
        <v>15</v>
      </c>
      <c r="F6" s="198"/>
      <c r="G6" s="198"/>
      <c r="H6" s="198"/>
      <c r="I6" s="198"/>
      <c r="J6" s="198"/>
      <c r="K6" s="198" t="s">
        <v>16</v>
      </c>
      <c r="L6" s="198"/>
      <c r="M6" s="198"/>
      <c r="N6" s="198"/>
      <c r="O6" s="198" t="s">
        <v>17</v>
      </c>
      <c r="P6" s="198"/>
      <c r="Q6" s="198" t="s">
        <v>18</v>
      </c>
      <c r="R6" s="198"/>
      <c r="S6" s="203"/>
      <c r="T6" s="203"/>
      <c r="U6" s="203"/>
      <c r="V6" s="203"/>
      <c r="W6" s="203"/>
      <c r="X6" s="203"/>
      <c r="Y6" s="203"/>
      <c r="Z6" s="203"/>
      <c r="AA6" s="204"/>
      <c r="AB6" s="204"/>
    </row>
    <row r="7" spans="1:35">
      <c r="A7" s="202"/>
      <c r="B7" s="202"/>
      <c r="C7" s="203"/>
      <c r="D7" s="203"/>
      <c r="E7" s="204" t="s">
        <v>19</v>
      </c>
      <c r="F7" s="204" t="s">
        <v>20</v>
      </c>
      <c r="G7" s="204" t="s">
        <v>21</v>
      </c>
      <c r="H7" s="204" t="s">
        <v>22</v>
      </c>
      <c r="I7" s="204" t="s">
        <v>23</v>
      </c>
      <c r="J7" s="204" t="s">
        <v>24</v>
      </c>
      <c r="K7" s="205" t="s">
        <v>25</v>
      </c>
      <c r="L7" s="205"/>
      <c r="M7" s="205" t="s">
        <v>26</v>
      </c>
      <c r="N7" s="205"/>
      <c r="O7" s="204" t="s">
        <v>27</v>
      </c>
      <c r="P7" s="204" t="s">
        <v>28</v>
      </c>
      <c r="Q7" s="204" t="s">
        <v>29</v>
      </c>
      <c r="R7" s="204" t="s">
        <v>30</v>
      </c>
      <c r="S7" s="204" t="s">
        <v>31</v>
      </c>
      <c r="T7" s="204" t="s">
        <v>32</v>
      </c>
      <c r="U7" s="204" t="s">
        <v>33</v>
      </c>
      <c r="V7" s="204" t="s">
        <v>34</v>
      </c>
      <c r="W7" s="204" t="s">
        <v>35</v>
      </c>
      <c r="X7" s="204" t="s">
        <v>36</v>
      </c>
      <c r="Y7" s="204" t="s">
        <v>37</v>
      </c>
      <c r="Z7" s="204" t="s">
        <v>38</v>
      </c>
      <c r="AA7" s="204"/>
      <c r="AB7" s="204"/>
    </row>
    <row r="8" spans="1:35">
      <c r="A8" s="202"/>
      <c r="B8" s="202"/>
      <c r="C8" s="203"/>
      <c r="D8" s="203"/>
      <c r="E8" s="204"/>
      <c r="F8" s="204"/>
      <c r="G8" s="204"/>
      <c r="H8" s="204"/>
      <c r="I8" s="204"/>
      <c r="J8" s="204"/>
      <c r="K8" s="204" t="s">
        <v>39</v>
      </c>
      <c r="L8" s="204" t="s">
        <v>40</v>
      </c>
      <c r="M8" s="204" t="s">
        <v>41</v>
      </c>
      <c r="N8" s="204" t="s">
        <v>42</v>
      </c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</row>
    <row r="9" spans="1:35">
      <c r="A9" s="202"/>
      <c r="B9" s="202"/>
      <c r="C9" s="203"/>
      <c r="D9" s="203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D9" s="22" t="s">
        <v>95</v>
      </c>
      <c r="AE9" s="22" t="s">
        <v>96</v>
      </c>
      <c r="AF9" s="22" t="s">
        <v>97</v>
      </c>
      <c r="AG9" s="42" t="s">
        <v>98</v>
      </c>
      <c r="AH9" s="42" t="s">
        <v>67</v>
      </c>
      <c r="AI9" s="42" t="s">
        <v>68</v>
      </c>
    </row>
    <row r="10" spans="1:35">
      <c r="A10" s="206" t="s">
        <v>101</v>
      </c>
      <c r="B10" s="207" t="s">
        <v>192</v>
      </c>
      <c r="C10" s="208"/>
      <c r="D10" s="208" t="s">
        <v>48</v>
      </c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9"/>
      <c r="Z10" s="209"/>
      <c r="AA10" s="210" t="s">
        <v>47</v>
      </c>
      <c r="AB10" s="210"/>
      <c r="AC10" s="3">
        <f t="shared" ref="AC10:AC73" si="0">(SUM(E10:J10)*0.2)+(SUM(K10:L10)*0.5)+(SUM(M10:N10)*0.8)+(SUM(O10:R10)*0.9)+(SUM(S10:U10)*1)+(V10*0.5)+(W10*0.3)+(X10*0.6)</f>
        <v>0</v>
      </c>
      <c r="AD10" s="22">
        <f>SUM(E10:J20)</f>
        <v>11</v>
      </c>
      <c r="AE10" s="22">
        <f>SUM(K10:L20)</f>
        <v>0</v>
      </c>
      <c r="AF10" s="22">
        <f>SUM(M10:N20)</f>
        <v>7</v>
      </c>
      <c r="AG10">
        <f>SUM(S10:U19)</f>
        <v>1</v>
      </c>
      <c r="AH10">
        <v>1</v>
      </c>
      <c r="AI10">
        <f>SUM(X10:X20)</f>
        <v>5</v>
      </c>
    </row>
    <row r="11" spans="1:35">
      <c r="A11" s="211" t="s">
        <v>147</v>
      </c>
      <c r="B11" s="155" t="s">
        <v>192</v>
      </c>
      <c r="C11" s="156"/>
      <c r="D11" s="156"/>
      <c r="E11" s="156"/>
      <c r="F11" s="156"/>
      <c r="G11" s="156"/>
      <c r="H11" s="156">
        <v>1</v>
      </c>
      <c r="I11" s="156"/>
      <c r="J11" s="156"/>
      <c r="K11" s="156"/>
      <c r="L11" s="156"/>
      <c r="M11" s="156">
        <v>1</v>
      </c>
      <c r="N11" s="156"/>
      <c r="O11" s="156"/>
      <c r="P11" s="156"/>
      <c r="Q11" s="156"/>
      <c r="R11" s="156"/>
      <c r="S11" s="156"/>
      <c r="T11" s="156"/>
      <c r="U11" s="156"/>
      <c r="V11" s="156"/>
      <c r="W11" s="156">
        <v>1</v>
      </c>
      <c r="X11" s="156"/>
      <c r="Y11" s="212"/>
      <c r="Z11" s="212"/>
      <c r="AA11" s="213"/>
      <c r="AB11" s="213"/>
      <c r="AC11" s="5">
        <f t="shared" si="0"/>
        <v>1.3</v>
      </c>
    </row>
    <row r="12" spans="1:35">
      <c r="A12" s="211" t="s">
        <v>102</v>
      </c>
      <c r="B12" s="155" t="s">
        <v>192</v>
      </c>
      <c r="C12" s="156"/>
      <c r="D12" s="156"/>
      <c r="E12" s="156"/>
      <c r="F12" s="156"/>
      <c r="G12" s="156">
        <v>1</v>
      </c>
      <c r="H12" s="156">
        <v>1</v>
      </c>
      <c r="I12" s="156">
        <v>1</v>
      </c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212"/>
      <c r="Z12" s="212"/>
      <c r="AA12" s="213"/>
      <c r="AB12" s="213"/>
      <c r="AC12" s="5">
        <f t="shared" si="0"/>
        <v>0.60000000000000009</v>
      </c>
    </row>
    <row r="13" spans="1:35">
      <c r="A13" s="211" t="s">
        <v>148</v>
      </c>
      <c r="B13" s="155" t="s">
        <v>192</v>
      </c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>
        <v>1</v>
      </c>
      <c r="U13" s="156"/>
      <c r="V13" s="156"/>
      <c r="W13" s="156"/>
      <c r="X13" s="156">
        <v>1</v>
      </c>
      <c r="Y13" s="212"/>
      <c r="Z13" s="212"/>
      <c r="AA13" s="213"/>
      <c r="AB13" s="213"/>
      <c r="AC13" s="5">
        <f t="shared" si="0"/>
        <v>1.6</v>
      </c>
    </row>
    <row r="14" spans="1:35">
      <c r="A14" s="211" t="s">
        <v>103</v>
      </c>
      <c r="B14" s="155" t="s">
        <v>193</v>
      </c>
      <c r="C14" s="156"/>
      <c r="D14" s="156"/>
      <c r="E14" s="156"/>
      <c r="F14" s="156">
        <v>1</v>
      </c>
      <c r="G14" s="156"/>
      <c r="H14" s="156"/>
      <c r="I14" s="156">
        <v>1</v>
      </c>
      <c r="J14" s="156"/>
      <c r="K14" s="156"/>
      <c r="L14" s="156"/>
      <c r="M14" s="156">
        <v>1</v>
      </c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>
        <v>1</v>
      </c>
      <c r="Y14" s="212"/>
      <c r="Z14" s="212"/>
      <c r="AA14" s="213"/>
      <c r="AB14" s="213"/>
      <c r="AC14" s="5">
        <f t="shared" si="0"/>
        <v>1.8000000000000003</v>
      </c>
    </row>
    <row r="15" spans="1:35">
      <c r="A15" s="211" t="s">
        <v>149</v>
      </c>
      <c r="B15" s="155" t="s">
        <v>192</v>
      </c>
      <c r="C15" s="156"/>
      <c r="D15" s="156"/>
      <c r="E15" s="156"/>
      <c r="F15" s="156"/>
      <c r="G15" s="156"/>
      <c r="H15" s="156"/>
      <c r="I15" s="156">
        <v>1</v>
      </c>
      <c r="J15" s="156"/>
      <c r="K15" s="156"/>
      <c r="L15" s="156"/>
      <c r="M15" s="156">
        <v>1</v>
      </c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212"/>
      <c r="Z15" s="212"/>
      <c r="AA15" s="213"/>
      <c r="AB15" s="213"/>
      <c r="AC15" s="5">
        <f t="shared" si="0"/>
        <v>1</v>
      </c>
    </row>
    <row r="16" spans="1:35">
      <c r="A16" s="211" t="s">
        <v>104</v>
      </c>
      <c r="B16" s="155" t="s">
        <v>193</v>
      </c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>
        <v>1</v>
      </c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>
        <v>1</v>
      </c>
      <c r="Y16" s="157"/>
      <c r="Z16" s="157"/>
      <c r="AA16" s="213"/>
      <c r="AB16" s="213"/>
      <c r="AC16" s="5">
        <f t="shared" si="0"/>
        <v>1.4</v>
      </c>
    </row>
    <row r="17" spans="1:35">
      <c r="A17" s="211" t="s">
        <v>150</v>
      </c>
      <c r="B17" s="155" t="s">
        <v>192</v>
      </c>
      <c r="C17" s="156"/>
      <c r="D17" s="156"/>
      <c r="E17" s="156"/>
      <c r="F17" s="156">
        <v>1</v>
      </c>
      <c r="G17" s="156"/>
      <c r="H17" s="156"/>
      <c r="I17" s="156"/>
      <c r="J17" s="156"/>
      <c r="K17" s="156"/>
      <c r="L17" s="156"/>
      <c r="M17" s="156">
        <v>1</v>
      </c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7"/>
      <c r="Z17" s="157"/>
      <c r="AA17" s="213"/>
      <c r="AB17" s="213"/>
      <c r="AC17" s="5">
        <f t="shared" si="0"/>
        <v>1</v>
      </c>
    </row>
    <row r="18" spans="1:35">
      <c r="A18" s="211" t="s">
        <v>105</v>
      </c>
      <c r="B18" s="155" t="s">
        <v>193</v>
      </c>
      <c r="C18" s="156"/>
      <c r="D18" s="156"/>
      <c r="E18" s="156"/>
      <c r="F18" s="156"/>
      <c r="G18" s="156"/>
      <c r="H18" s="156"/>
      <c r="I18" s="156">
        <v>1</v>
      </c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7"/>
      <c r="Z18" s="157"/>
      <c r="AA18" s="213"/>
      <c r="AB18" s="213"/>
      <c r="AC18" s="5">
        <f t="shared" si="0"/>
        <v>0.2</v>
      </c>
    </row>
    <row r="19" spans="1:35">
      <c r="A19" s="211" t="s">
        <v>151</v>
      </c>
      <c r="B19" s="155" t="s">
        <v>192</v>
      </c>
      <c r="C19" s="156"/>
      <c r="D19" s="156"/>
      <c r="E19" s="156"/>
      <c r="F19" s="156">
        <v>1</v>
      </c>
      <c r="G19" s="156"/>
      <c r="H19" s="156">
        <v>1</v>
      </c>
      <c r="I19" s="156"/>
      <c r="J19" s="156"/>
      <c r="K19" s="156"/>
      <c r="L19" s="156"/>
      <c r="M19" s="156">
        <v>1</v>
      </c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>
        <v>1</v>
      </c>
      <c r="Y19" s="157"/>
      <c r="Z19" s="157"/>
      <c r="AA19" s="213"/>
      <c r="AB19" s="213"/>
      <c r="AC19" s="5">
        <f t="shared" si="0"/>
        <v>1.8000000000000003</v>
      </c>
    </row>
    <row r="20" spans="1:35">
      <c r="A20" s="211" t="s">
        <v>106</v>
      </c>
      <c r="B20" s="155" t="s">
        <v>193</v>
      </c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>
        <v>1</v>
      </c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>
        <v>1</v>
      </c>
      <c r="Y20" s="212"/>
      <c r="Z20" s="212"/>
      <c r="AA20" s="213"/>
      <c r="AB20" s="213"/>
      <c r="AC20" s="5">
        <f t="shared" si="0"/>
        <v>1.4</v>
      </c>
    </row>
    <row r="21" spans="1:35">
      <c r="A21" s="211" t="s">
        <v>152</v>
      </c>
      <c r="B21" s="155" t="s">
        <v>192</v>
      </c>
      <c r="C21" s="156"/>
      <c r="D21" s="156"/>
      <c r="E21" s="156"/>
      <c r="F21" s="156"/>
      <c r="G21" s="156"/>
      <c r="H21" s="156">
        <v>1</v>
      </c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>
        <v>1</v>
      </c>
      <c r="Y21" s="212"/>
      <c r="Z21" s="212"/>
      <c r="AA21" s="213"/>
      <c r="AB21" s="213"/>
      <c r="AC21" s="5">
        <f t="shared" si="0"/>
        <v>0.8</v>
      </c>
      <c r="AD21" s="22">
        <f>SUM(E21:M26)</f>
        <v>8</v>
      </c>
      <c r="AE21" s="22">
        <v>0</v>
      </c>
      <c r="AF21" s="22">
        <f>SUM(M21:N26)</f>
        <v>2</v>
      </c>
      <c r="AI21">
        <f>SUM(X21:X26)</f>
        <v>3</v>
      </c>
    </row>
    <row r="22" spans="1:35">
      <c r="A22" s="211" t="s">
        <v>107</v>
      </c>
      <c r="B22" s="155" t="s">
        <v>193</v>
      </c>
      <c r="C22" s="156"/>
      <c r="D22" s="156"/>
      <c r="E22" s="156"/>
      <c r="F22" s="156">
        <v>1</v>
      </c>
      <c r="G22" s="156"/>
      <c r="H22" s="156">
        <v>1</v>
      </c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212"/>
      <c r="Z22" s="212"/>
      <c r="AA22" s="213"/>
      <c r="AB22" s="213"/>
      <c r="AC22" s="5">
        <f t="shared" si="0"/>
        <v>0.4</v>
      </c>
    </row>
    <row r="23" spans="1:35">
      <c r="A23" s="211" t="s">
        <v>153</v>
      </c>
      <c r="B23" s="155" t="s">
        <v>192</v>
      </c>
      <c r="C23" s="156"/>
      <c r="D23" s="156"/>
      <c r="E23" s="156"/>
      <c r="F23" s="156"/>
      <c r="G23" s="156"/>
      <c r="H23" s="156"/>
      <c r="I23" s="156">
        <v>1</v>
      </c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>
        <v>1</v>
      </c>
      <c r="Y23" s="212"/>
      <c r="Z23" s="212"/>
      <c r="AA23" s="213"/>
      <c r="AB23" s="213"/>
      <c r="AC23" s="5">
        <f t="shared" si="0"/>
        <v>0.8</v>
      </c>
    </row>
    <row r="24" spans="1:35">
      <c r="A24" s="211" t="s">
        <v>108</v>
      </c>
      <c r="B24" s="155" t="s">
        <v>193</v>
      </c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>
        <v>1</v>
      </c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212"/>
      <c r="Z24" s="212"/>
      <c r="AA24" s="213"/>
      <c r="AB24" s="213"/>
      <c r="AC24" s="5">
        <f t="shared" si="0"/>
        <v>0.8</v>
      </c>
    </row>
    <row r="25" spans="1:35">
      <c r="A25" s="211" t="s">
        <v>154</v>
      </c>
      <c r="B25" s="155" t="s">
        <v>192</v>
      </c>
      <c r="C25" s="156"/>
      <c r="D25" s="156"/>
      <c r="E25" s="156"/>
      <c r="F25" s="156"/>
      <c r="G25" s="156"/>
      <c r="H25" s="156"/>
      <c r="I25" s="156">
        <v>1</v>
      </c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>
        <v>1</v>
      </c>
      <c r="Y25" s="212"/>
      <c r="Z25" s="212"/>
      <c r="AA25" s="213"/>
      <c r="AB25" s="213"/>
      <c r="AC25" s="5">
        <f t="shared" si="0"/>
        <v>0.8</v>
      </c>
    </row>
    <row r="26" spans="1:35">
      <c r="A26" s="211" t="s">
        <v>109</v>
      </c>
      <c r="B26" s="155" t="s">
        <v>193</v>
      </c>
      <c r="C26" s="156"/>
      <c r="D26" s="156"/>
      <c r="E26" s="156"/>
      <c r="F26" s="156"/>
      <c r="G26" s="156">
        <v>1</v>
      </c>
      <c r="H26" s="156"/>
      <c r="I26" s="156"/>
      <c r="J26" s="156"/>
      <c r="K26" s="156"/>
      <c r="L26" s="156"/>
      <c r="M26" s="156">
        <v>1</v>
      </c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212"/>
      <c r="Z26" s="212"/>
      <c r="AA26" s="213"/>
      <c r="AB26" s="213"/>
      <c r="AC26" s="5">
        <f t="shared" si="0"/>
        <v>1</v>
      </c>
    </row>
    <row r="27" spans="1:35">
      <c r="A27" s="211" t="s">
        <v>155</v>
      </c>
      <c r="B27" s="155" t="s">
        <v>192</v>
      </c>
      <c r="C27" s="156"/>
      <c r="D27" s="156"/>
      <c r="E27" s="156"/>
      <c r="F27" s="156">
        <v>1</v>
      </c>
      <c r="G27" s="156"/>
      <c r="H27" s="156"/>
      <c r="I27" s="156"/>
      <c r="J27" s="156"/>
      <c r="K27" s="156"/>
      <c r="L27" s="156"/>
      <c r="M27" s="156">
        <v>1</v>
      </c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>
        <v>1</v>
      </c>
      <c r="Y27" s="212"/>
      <c r="Z27" s="212"/>
      <c r="AA27" s="213"/>
      <c r="AB27" s="213"/>
      <c r="AC27" s="5">
        <f t="shared" si="0"/>
        <v>1.6</v>
      </c>
      <c r="AD27" s="22">
        <f>SUM(E27:J36)</f>
        <v>7</v>
      </c>
      <c r="AE27" s="22">
        <v>0</v>
      </c>
      <c r="AF27" s="22">
        <f>SUM(M27:N36)</f>
        <v>4</v>
      </c>
      <c r="AI27">
        <f>SUM(X27:X36)</f>
        <v>6</v>
      </c>
    </row>
    <row r="28" spans="1:35">
      <c r="A28" s="211" t="s">
        <v>110</v>
      </c>
      <c r="B28" s="155" t="s">
        <v>193</v>
      </c>
      <c r="C28" s="156"/>
      <c r="D28" s="156"/>
      <c r="E28" s="156"/>
      <c r="F28" s="156"/>
      <c r="G28" s="156"/>
      <c r="H28" s="156"/>
      <c r="I28" s="156">
        <v>1</v>
      </c>
      <c r="J28" s="156"/>
      <c r="K28" s="156"/>
      <c r="L28" s="156"/>
      <c r="M28" s="156">
        <v>1</v>
      </c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>
        <v>1</v>
      </c>
      <c r="Y28" s="212"/>
      <c r="Z28" s="212"/>
      <c r="AA28" s="213"/>
      <c r="AB28" s="213"/>
      <c r="AC28" s="5">
        <f t="shared" si="0"/>
        <v>1.6</v>
      </c>
    </row>
    <row r="29" spans="1:35">
      <c r="A29" s="211" t="s">
        <v>156</v>
      </c>
      <c r="B29" s="155" t="s">
        <v>192</v>
      </c>
      <c r="C29" s="156"/>
      <c r="D29" s="156" t="s">
        <v>48</v>
      </c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212"/>
      <c r="Z29" s="212"/>
      <c r="AA29" s="213"/>
      <c r="AB29" s="213"/>
      <c r="AC29" s="5">
        <f t="shared" si="0"/>
        <v>0</v>
      </c>
    </row>
    <row r="30" spans="1:35">
      <c r="A30" s="211" t="s">
        <v>111</v>
      </c>
      <c r="B30" s="155" t="s">
        <v>193</v>
      </c>
      <c r="C30" s="156"/>
      <c r="D30" s="156"/>
      <c r="E30" s="156"/>
      <c r="F30" s="156"/>
      <c r="G30" s="156"/>
      <c r="H30" s="156"/>
      <c r="I30" s="156">
        <v>1</v>
      </c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212"/>
      <c r="Z30" s="212"/>
      <c r="AA30" s="213"/>
      <c r="AB30" s="213"/>
      <c r="AC30" s="5">
        <f t="shared" si="0"/>
        <v>0.2</v>
      </c>
    </row>
    <row r="31" spans="1:35">
      <c r="A31" s="211" t="s">
        <v>157</v>
      </c>
      <c r="B31" s="155" t="s">
        <v>192</v>
      </c>
      <c r="C31" s="156"/>
      <c r="D31" s="156"/>
      <c r="E31" s="156"/>
      <c r="F31" s="156"/>
      <c r="G31" s="156">
        <v>1</v>
      </c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>
        <v>1</v>
      </c>
      <c r="Y31" s="212"/>
      <c r="Z31" s="212"/>
      <c r="AA31" s="213"/>
      <c r="AB31" s="213"/>
      <c r="AC31" s="5">
        <f t="shared" si="0"/>
        <v>0.8</v>
      </c>
    </row>
    <row r="32" spans="1:35">
      <c r="A32" s="211" t="s">
        <v>112</v>
      </c>
      <c r="B32" s="155" t="s">
        <v>193</v>
      </c>
      <c r="C32" s="156"/>
      <c r="D32" s="156"/>
      <c r="E32" s="156"/>
      <c r="F32" s="156"/>
      <c r="G32" s="156">
        <v>1</v>
      </c>
      <c r="H32" s="156"/>
      <c r="I32" s="156"/>
      <c r="J32" s="156"/>
      <c r="K32" s="156"/>
      <c r="L32" s="156"/>
      <c r="M32" s="156">
        <v>1</v>
      </c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>
        <v>1</v>
      </c>
      <c r="Y32" s="212"/>
      <c r="Z32" s="212"/>
      <c r="AA32" s="213"/>
      <c r="AB32" s="213"/>
      <c r="AC32" s="5">
        <f t="shared" si="0"/>
        <v>1.6</v>
      </c>
    </row>
    <row r="33" spans="1:35">
      <c r="A33" s="211" t="s">
        <v>158</v>
      </c>
      <c r="B33" s="155" t="s">
        <v>192</v>
      </c>
      <c r="C33" s="156"/>
      <c r="D33" s="156" t="s">
        <v>48</v>
      </c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212"/>
      <c r="Z33" s="212"/>
      <c r="AA33" s="213"/>
      <c r="AB33" s="213"/>
      <c r="AC33" s="5">
        <f t="shared" si="0"/>
        <v>0</v>
      </c>
    </row>
    <row r="34" spans="1:35">
      <c r="A34" s="211" t="s">
        <v>113</v>
      </c>
      <c r="B34" s="155" t="s">
        <v>193</v>
      </c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>
        <v>1</v>
      </c>
      <c r="Y34" s="212"/>
      <c r="Z34" s="212"/>
      <c r="AA34" s="213"/>
      <c r="AB34" s="213"/>
      <c r="AC34" s="5">
        <f t="shared" si="0"/>
        <v>0.6</v>
      </c>
    </row>
    <row r="35" spans="1:35">
      <c r="A35" s="211" t="s">
        <v>159</v>
      </c>
      <c r="B35" s="155" t="s">
        <v>192</v>
      </c>
      <c r="C35" s="156"/>
      <c r="D35" s="156"/>
      <c r="E35" s="156"/>
      <c r="F35" s="156">
        <v>1</v>
      </c>
      <c r="G35" s="156"/>
      <c r="H35" s="156"/>
      <c r="I35" s="156"/>
      <c r="J35" s="156"/>
      <c r="K35" s="156"/>
      <c r="L35" s="156"/>
      <c r="M35" s="156">
        <v>1</v>
      </c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212"/>
      <c r="Z35" s="212"/>
      <c r="AA35" s="213"/>
      <c r="AB35" s="213"/>
      <c r="AC35" s="5">
        <f t="shared" si="0"/>
        <v>1</v>
      </c>
    </row>
    <row r="36" spans="1:35">
      <c r="A36" s="211" t="s">
        <v>114</v>
      </c>
      <c r="B36" s="155" t="s">
        <v>193</v>
      </c>
      <c r="C36" s="156"/>
      <c r="D36" s="156"/>
      <c r="E36" s="156"/>
      <c r="F36" s="156"/>
      <c r="G36" s="156"/>
      <c r="H36" s="156">
        <v>1</v>
      </c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>
        <v>1</v>
      </c>
      <c r="Y36" s="212"/>
      <c r="Z36" s="212"/>
      <c r="AA36" s="213"/>
      <c r="AB36" s="213"/>
      <c r="AC36" s="5">
        <f t="shared" si="0"/>
        <v>0.8</v>
      </c>
    </row>
    <row r="37" spans="1:35">
      <c r="A37" s="211" t="s">
        <v>160</v>
      </c>
      <c r="B37" s="155" t="s">
        <v>192</v>
      </c>
      <c r="C37" s="156"/>
      <c r="D37" s="156"/>
      <c r="E37" s="156"/>
      <c r="F37" s="156"/>
      <c r="G37" s="156">
        <v>1</v>
      </c>
      <c r="H37" s="156"/>
      <c r="I37" s="156"/>
      <c r="J37" s="156"/>
      <c r="K37" s="156"/>
      <c r="L37" s="156"/>
      <c r="M37" s="156">
        <v>1</v>
      </c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212"/>
      <c r="Z37" s="212"/>
      <c r="AA37" s="213"/>
      <c r="AB37" s="213"/>
      <c r="AC37" s="5">
        <f t="shared" si="0"/>
        <v>1</v>
      </c>
      <c r="AD37" s="22">
        <f>SUM(E37:J41)</f>
        <v>8</v>
      </c>
      <c r="AE37" s="22">
        <v>0</v>
      </c>
      <c r="AF37" s="22">
        <f>SUM(M37:N41)</f>
        <v>4</v>
      </c>
      <c r="AI37">
        <f>SUM(X37:X41)</f>
        <v>2</v>
      </c>
    </row>
    <row r="38" spans="1:35">
      <c r="A38" s="211" t="s">
        <v>115</v>
      </c>
      <c r="B38" s="155" t="s">
        <v>192</v>
      </c>
      <c r="C38" s="156"/>
      <c r="D38" s="156"/>
      <c r="E38" s="156"/>
      <c r="F38" s="156"/>
      <c r="G38" s="156">
        <v>1</v>
      </c>
      <c r="H38" s="156"/>
      <c r="I38" s="156">
        <v>1</v>
      </c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>
        <v>1</v>
      </c>
      <c r="Y38" s="212"/>
      <c r="Z38" s="212"/>
      <c r="AA38" s="213"/>
      <c r="AB38" s="213"/>
      <c r="AC38" s="5">
        <f t="shared" si="0"/>
        <v>1</v>
      </c>
    </row>
    <row r="39" spans="1:35">
      <c r="A39" s="211" t="s">
        <v>161</v>
      </c>
      <c r="B39" s="155" t="s">
        <v>192</v>
      </c>
      <c r="C39" s="156"/>
      <c r="D39" s="156"/>
      <c r="E39" s="156"/>
      <c r="F39" s="156"/>
      <c r="G39" s="156">
        <v>1</v>
      </c>
      <c r="H39" s="156"/>
      <c r="I39" s="156">
        <v>1</v>
      </c>
      <c r="J39" s="156"/>
      <c r="K39" s="156"/>
      <c r="L39" s="156"/>
      <c r="M39" s="156">
        <v>1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212"/>
      <c r="Z39" s="212"/>
      <c r="AA39" s="213"/>
      <c r="AB39" s="213"/>
      <c r="AC39" s="5">
        <f t="shared" si="0"/>
        <v>1.2000000000000002</v>
      </c>
    </row>
    <row r="40" spans="1:35">
      <c r="A40" s="211" t="s">
        <v>116</v>
      </c>
      <c r="B40" s="155" t="s">
        <v>193</v>
      </c>
      <c r="C40" s="156"/>
      <c r="D40" s="156"/>
      <c r="E40" s="156"/>
      <c r="F40" s="156"/>
      <c r="G40" s="156"/>
      <c r="H40" s="156"/>
      <c r="I40" s="156">
        <v>1</v>
      </c>
      <c r="J40" s="156"/>
      <c r="K40" s="156"/>
      <c r="L40" s="156"/>
      <c r="M40" s="156">
        <v>1</v>
      </c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>
        <v>1</v>
      </c>
      <c r="Y40" s="212"/>
      <c r="Z40" s="212"/>
      <c r="AA40" s="213"/>
      <c r="AB40" s="213"/>
      <c r="AC40" s="5">
        <f t="shared" si="0"/>
        <v>1.6</v>
      </c>
    </row>
    <row r="41" spans="1:35">
      <c r="A41" s="211" t="s">
        <v>162</v>
      </c>
      <c r="B41" s="155" t="s">
        <v>192</v>
      </c>
      <c r="C41" s="156"/>
      <c r="D41" s="156"/>
      <c r="E41" s="156"/>
      <c r="F41" s="156">
        <v>1</v>
      </c>
      <c r="G41" s="156"/>
      <c r="H41" s="156"/>
      <c r="I41" s="156">
        <v>1</v>
      </c>
      <c r="J41" s="156"/>
      <c r="K41" s="156"/>
      <c r="L41" s="156"/>
      <c r="M41" s="156">
        <v>1</v>
      </c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212"/>
      <c r="Z41" s="212"/>
      <c r="AA41" s="213"/>
      <c r="AB41" s="213"/>
      <c r="AC41" s="5">
        <f t="shared" si="0"/>
        <v>1.2000000000000002</v>
      </c>
    </row>
    <row r="42" spans="1:35">
      <c r="A42" s="211" t="s">
        <v>117</v>
      </c>
      <c r="B42" s="155" t="s">
        <v>193</v>
      </c>
      <c r="C42" s="156"/>
      <c r="D42" s="156"/>
      <c r="E42" s="156"/>
      <c r="F42" s="156"/>
      <c r="G42" s="156"/>
      <c r="H42" s="156">
        <v>1</v>
      </c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>
        <v>1</v>
      </c>
      <c r="Y42" s="212"/>
      <c r="Z42" s="212"/>
      <c r="AA42" s="213"/>
      <c r="AB42" s="213"/>
      <c r="AC42" s="5">
        <f t="shared" si="0"/>
        <v>0.8</v>
      </c>
      <c r="AD42" s="22">
        <f>SUM(E42:J49)</f>
        <v>8</v>
      </c>
      <c r="AE42" s="22">
        <v>0</v>
      </c>
      <c r="AF42" s="22">
        <f>SUM(M42:N49)</f>
        <v>2</v>
      </c>
      <c r="AI42">
        <f>SUM(X42:X49)</f>
        <v>2</v>
      </c>
    </row>
    <row r="43" spans="1:35">
      <c r="A43" s="211" t="s">
        <v>163</v>
      </c>
      <c r="B43" s="155" t="s">
        <v>192</v>
      </c>
      <c r="C43" s="156"/>
      <c r="D43" s="156"/>
      <c r="E43" s="156"/>
      <c r="F43" s="156"/>
      <c r="G43" s="156"/>
      <c r="H43" s="156"/>
      <c r="I43" s="156">
        <v>1</v>
      </c>
      <c r="J43" s="156"/>
      <c r="K43" s="156"/>
      <c r="L43" s="156"/>
      <c r="M43" s="156">
        <v>1</v>
      </c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212"/>
      <c r="Z43" s="212"/>
      <c r="AA43" s="213"/>
      <c r="AB43" s="213"/>
      <c r="AC43" s="5">
        <f t="shared" si="0"/>
        <v>1</v>
      </c>
    </row>
    <row r="44" spans="1:35">
      <c r="A44" s="211" t="s">
        <v>118</v>
      </c>
      <c r="B44" s="155" t="s">
        <v>193</v>
      </c>
      <c r="C44" s="156"/>
      <c r="D44" s="156"/>
      <c r="E44" s="156"/>
      <c r="F44" s="156"/>
      <c r="G44" s="156"/>
      <c r="H44" s="156">
        <v>1</v>
      </c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212"/>
      <c r="Z44" s="212"/>
      <c r="AA44" s="213"/>
      <c r="AB44" s="213"/>
      <c r="AC44" s="5">
        <f t="shared" si="0"/>
        <v>0.2</v>
      </c>
    </row>
    <row r="45" spans="1:35">
      <c r="A45" s="211" t="s">
        <v>164</v>
      </c>
      <c r="B45" s="155" t="s">
        <v>192</v>
      </c>
      <c r="C45" s="156"/>
      <c r="D45" s="156"/>
      <c r="E45" s="156"/>
      <c r="F45" s="156"/>
      <c r="G45" s="156"/>
      <c r="H45" s="156"/>
      <c r="I45" s="156">
        <v>1</v>
      </c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56"/>
      <c r="X45" s="156"/>
      <c r="Y45" s="212"/>
      <c r="Z45" s="212"/>
      <c r="AA45" s="213"/>
      <c r="AB45" s="213"/>
      <c r="AC45" s="5">
        <f t="shared" si="0"/>
        <v>0.2</v>
      </c>
    </row>
    <row r="46" spans="1:35">
      <c r="A46" s="211" t="s">
        <v>119</v>
      </c>
      <c r="B46" s="155" t="s">
        <v>193</v>
      </c>
      <c r="C46" s="156"/>
      <c r="D46" s="156"/>
      <c r="E46" s="156"/>
      <c r="F46" s="156">
        <v>1</v>
      </c>
      <c r="G46" s="156"/>
      <c r="H46" s="156">
        <v>1</v>
      </c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>
        <v>1</v>
      </c>
      <c r="Y46" s="212"/>
      <c r="Z46" s="212"/>
      <c r="AA46" s="213"/>
      <c r="AB46" s="213"/>
      <c r="AC46" s="5">
        <f t="shared" si="0"/>
        <v>1</v>
      </c>
    </row>
    <row r="47" spans="1:35">
      <c r="A47" s="211" t="s">
        <v>165</v>
      </c>
      <c r="B47" s="155" t="s">
        <v>192</v>
      </c>
      <c r="C47" s="156"/>
      <c r="D47" s="156"/>
      <c r="E47" s="156"/>
      <c r="F47" s="156"/>
      <c r="G47" s="156"/>
      <c r="H47" s="156">
        <v>1</v>
      </c>
      <c r="I47" s="156"/>
      <c r="J47" s="156"/>
      <c r="K47" s="156"/>
      <c r="L47" s="156"/>
      <c r="M47" s="156">
        <v>1</v>
      </c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212"/>
      <c r="Z47" s="212"/>
      <c r="AA47" s="213"/>
      <c r="AB47" s="213"/>
      <c r="AC47" s="5">
        <f t="shared" si="0"/>
        <v>1</v>
      </c>
    </row>
    <row r="48" spans="1:35">
      <c r="A48" s="211" t="s">
        <v>120</v>
      </c>
      <c r="B48" s="155" t="s">
        <v>193</v>
      </c>
      <c r="C48" s="156"/>
      <c r="D48" s="156"/>
      <c r="E48" s="156"/>
      <c r="F48" s="156"/>
      <c r="G48" s="156"/>
      <c r="H48" s="156"/>
      <c r="I48" s="156">
        <v>1</v>
      </c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212"/>
      <c r="Z48" s="212"/>
      <c r="AA48" s="213"/>
      <c r="AB48" s="213"/>
      <c r="AC48" s="5">
        <f t="shared" si="0"/>
        <v>0.2</v>
      </c>
    </row>
    <row r="49" spans="1:35">
      <c r="A49" s="211" t="s">
        <v>166</v>
      </c>
      <c r="B49" s="155" t="s">
        <v>192</v>
      </c>
      <c r="C49" s="156"/>
      <c r="D49" s="156" t="s">
        <v>48</v>
      </c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212"/>
      <c r="Z49" s="212"/>
      <c r="AA49" s="213"/>
      <c r="AB49" s="213"/>
      <c r="AC49" s="5">
        <f t="shared" si="0"/>
        <v>0</v>
      </c>
    </row>
    <row r="50" spans="1:35">
      <c r="A50" s="211" t="s">
        <v>121</v>
      </c>
      <c r="B50" s="155" t="s">
        <v>193</v>
      </c>
      <c r="C50" s="156"/>
      <c r="D50" s="156"/>
      <c r="E50" s="156"/>
      <c r="F50" s="156"/>
      <c r="G50" s="156">
        <v>1</v>
      </c>
      <c r="H50" s="156"/>
      <c r="I50" s="156"/>
      <c r="J50" s="156"/>
      <c r="K50" s="156"/>
      <c r="L50" s="156"/>
      <c r="M50" s="156">
        <v>1</v>
      </c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>
        <v>1</v>
      </c>
      <c r="Y50" s="212"/>
      <c r="Z50" s="212"/>
      <c r="AA50" s="213"/>
      <c r="AB50" s="213"/>
      <c r="AC50" s="5">
        <f t="shared" si="0"/>
        <v>1.6</v>
      </c>
      <c r="AD50" s="22">
        <f>SUM(E50:J64)</f>
        <v>18</v>
      </c>
      <c r="AE50" s="22">
        <v>0</v>
      </c>
      <c r="AF50" s="22">
        <f>SUM(M50:N64)</f>
        <v>9</v>
      </c>
      <c r="AH50">
        <f>SUM(W50:W64)</f>
        <v>2</v>
      </c>
      <c r="AI50">
        <f>SUM(X50:X64)</f>
        <v>9</v>
      </c>
    </row>
    <row r="51" spans="1:35">
      <c r="A51" s="211" t="s">
        <v>167</v>
      </c>
      <c r="B51" s="155" t="s">
        <v>192</v>
      </c>
      <c r="C51" s="156"/>
      <c r="D51" s="156"/>
      <c r="E51" s="156"/>
      <c r="F51" s="156">
        <v>1</v>
      </c>
      <c r="G51" s="156"/>
      <c r="H51" s="156"/>
      <c r="I51" s="156">
        <v>1</v>
      </c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212"/>
      <c r="Z51" s="212"/>
      <c r="AA51" s="213"/>
      <c r="AB51" s="213"/>
      <c r="AC51" s="5">
        <f t="shared" si="0"/>
        <v>0.4</v>
      </c>
    </row>
    <row r="52" spans="1:35">
      <c r="A52" s="211" t="s">
        <v>122</v>
      </c>
      <c r="B52" s="155" t="s">
        <v>193</v>
      </c>
      <c r="C52" s="156"/>
      <c r="D52" s="156"/>
      <c r="E52" s="156"/>
      <c r="F52" s="156"/>
      <c r="G52" s="156"/>
      <c r="H52" s="156"/>
      <c r="I52" s="156">
        <v>1</v>
      </c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>
        <v>1</v>
      </c>
      <c r="X52" s="156">
        <v>1</v>
      </c>
      <c r="Y52" s="212"/>
      <c r="Z52" s="212"/>
      <c r="AA52" s="213"/>
      <c r="AB52" s="213"/>
      <c r="AC52" s="5">
        <f t="shared" si="0"/>
        <v>1.1000000000000001</v>
      </c>
    </row>
    <row r="53" spans="1:35">
      <c r="A53" s="211" t="s">
        <v>168</v>
      </c>
      <c r="B53" s="155" t="s">
        <v>192</v>
      </c>
      <c r="C53" s="156"/>
      <c r="D53" s="156"/>
      <c r="E53" s="156"/>
      <c r="F53" s="156"/>
      <c r="G53" s="156"/>
      <c r="H53" s="156">
        <v>1</v>
      </c>
      <c r="I53" s="156"/>
      <c r="J53" s="156"/>
      <c r="K53" s="156"/>
      <c r="L53" s="156"/>
      <c r="M53" s="156">
        <v>1</v>
      </c>
      <c r="N53" s="156"/>
      <c r="O53" s="156"/>
      <c r="P53" s="156"/>
      <c r="Q53" s="156"/>
      <c r="R53" s="156"/>
      <c r="S53" s="156"/>
      <c r="T53" s="156"/>
      <c r="U53" s="156"/>
      <c r="V53" s="156"/>
      <c r="W53" s="156"/>
      <c r="X53" s="156"/>
      <c r="Y53" s="212"/>
      <c r="Z53" s="212"/>
      <c r="AA53" s="213"/>
      <c r="AB53" s="213"/>
      <c r="AC53" s="5">
        <f t="shared" si="0"/>
        <v>1</v>
      </c>
    </row>
    <row r="54" spans="1:35">
      <c r="A54" s="211" t="s">
        <v>123</v>
      </c>
      <c r="B54" s="155" t="s">
        <v>194</v>
      </c>
      <c r="C54" s="156"/>
      <c r="D54" s="156"/>
      <c r="E54" s="156"/>
      <c r="F54" s="156"/>
      <c r="G54" s="156">
        <v>1</v>
      </c>
      <c r="H54" s="156"/>
      <c r="I54" s="156"/>
      <c r="J54" s="156"/>
      <c r="K54" s="156"/>
      <c r="L54" s="156"/>
      <c r="M54" s="156">
        <v>1</v>
      </c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>
        <v>1</v>
      </c>
      <c r="Y54" s="212"/>
      <c r="Z54" s="212"/>
      <c r="AA54" s="213"/>
      <c r="AB54" s="213"/>
      <c r="AC54" s="5">
        <f t="shared" si="0"/>
        <v>1.6</v>
      </c>
    </row>
    <row r="55" spans="1:35">
      <c r="A55" s="211" t="s">
        <v>169</v>
      </c>
      <c r="B55" s="155" t="s">
        <v>192</v>
      </c>
      <c r="C55" s="156"/>
      <c r="D55" s="156"/>
      <c r="E55" s="156"/>
      <c r="F55" s="156">
        <v>1</v>
      </c>
      <c r="G55" s="156"/>
      <c r="H55" s="156"/>
      <c r="I55" s="156">
        <v>1</v>
      </c>
      <c r="J55" s="156"/>
      <c r="K55" s="156"/>
      <c r="L55" s="156"/>
      <c r="M55" s="156">
        <v>1</v>
      </c>
      <c r="N55" s="156"/>
      <c r="O55" s="156"/>
      <c r="P55" s="156"/>
      <c r="Q55" s="156"/>
      <c r="R55" s="156"/>
      <c r="S55" s="156"/>
      <c r="T55" s="156"/>
      <c r="U55" s="156"/>
      <c r="V55" s="156"/>
      <c r="W55" s="156"/>
      <c r="X55" s="156">
        <v>1</v>
      </c>
      <c r="Y55" s="212"/>
      <c r="Z55" s="212"/>
      <c r="AA55" s="213"/>
      <c r="AB55" s="213"/>
      <c r="AC55" s="5">
        <f t="shared" si="0"/>
        <v>1.8000000000000003</v>
      </c>
    </row>
    <row r="56" spans="1:35">
      <c r="A56" s="211" t="s">
        <v>124</v>
      </c>
      <c r="B56" s="155" t="s">
        <v>194</v>
      </c>
      <c r="C56" s="156"/>
      <c r="D56" s="156" t="s">
        <v>48</v>
      </c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212"/>
      <c r="Z56" s="212"/>
      <c r="AA56" s="213"/>
      <c r="AB56" s="213"/>
      <c r="AC56" s="5">
        <f t="shared" si="0"/>
        <v>0</v>
      </c>
    </row>
    <row r="57" spans="1:35">
      <c r="A57" s="211" t="s">
        <v>170</v>
      </c>
      <c r="B57" s="155" t="s">
        <v>192</v>
      </c>
      <c r="C57" s="156"/>
      <c r="D57" s="156"/>
      <c r="E57" s="156"/>
      <c r="F57" s="156">
        <v>1</v>
      </c>
      <c r="G57" s="156"/>
      <c r="H57" s="156"/>
      <c r="I57" s="156">
        <v>1</v>
      </c>
      <c r="J57" s="156"/>
      <c r="K57" s="156"/>
      <c r="L57" s="156"/>
      <c r="M57" s="156">
        <v>1</v>
      </c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212"/>
      <c r="Z57" s="212"/>
      <c r="AA57" s="213"/>
      <c r="AB57" s="213"/>
      <c r="AC57" s="5">
        <f t="shared" si="0"/>
        <v>1.2000000000000002</v>
      </c>
    </row>
    <row r="58" spans="1:35">
      <c r="A58" s="211" t="s">
        <v>125</v>
      </c>
      <c r="B58" s="155" t="s">
        <v>194</v>
      </c>
      <c r="C58" s="156"/>
      <c r="D58" s="156"/>
      <c r="E58" s="156"/>
      <c r="F58" s="156"/>
      <c r="G58" s="156"/>
      <c r="H58" s="156"/>
      <c r="I58" s="156">
        <v>1</v>
      </c>
      <c r="J58" s="156"/>
      <c r="K58" s="156"/>
      <c r="L58" s="156"/>
      <c r="M58" s="156"/>
      <c r="N58" s="156"/>
      <c r="O58" s="156"/>
      <c r="P58" s="156"/>
      <c r="Q58" s="156"/>
      <c r="R58" s="156"/>
      <c r="S58" s="156"/>
      <c r="T58" s="156"/>
      <c r="U58" s="156"/>
      <c r="V58" s="156"/>
      <c r="W58" s="156">
        <v>1</v>
      </c>
      <c r="X58" s="156">
        <v>1</v>
      </c>
      <c r="Y58" s="212"/>
      <c r="Z58" s="212"/>
      <c r="AA58" s="213"/>
      <c r="AB58" s="213"/>
      <c r="AC58" s="5">
        <f t="shared" si="0"/>
        <v>1.1000000000000001</v>
      </c>
    </row>
    <row r="59" spans="1:35">
      <c r="A59" s="211" t="s">
        <v>171</v>
      </c>
      <c r="B59" s="155" t="s">
        <v>192</v>
      </c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>
        <v>1</v>
      </c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56">
        <v>1</v>
      </c>
      <c r="Y59" s="212"/>
      <c r="Z59" s="212"/>
      <c r="AA59" s="213"/>
      <c r="AB59" s="213"/>
      <c r="AC59" s="5">
        <f t="shared" si="0"/>
        <v>1.4</v>
      </c>
    </row>
    <row r="60" spans="1:35">
      <c r="A60" s="211" t="s">
        <v>126</v>
      </c>
      <c r="B60" s="155" t="s">
        <v>194</v>
      </c>
      <c r="C60" s="156"/>
      <c r="D60" s="156"/>
      <c r="E60" s="156"/>
      <c r="F60" s="156"/>
      <c r="G60" s="156"/>
      <c r="H60" s="156"/>
      <c r="I60" s="156">
        <v>1</v>
      </c>
      <c r="J60" s="156"/>
      <c r="K60" s="156"/>
      <c r="L60" s="156"/>
      <c r="M60" s="156"/>
      <c r="N60" s="156"/>
      <c r="O60" s="156"/>
      <c r="P60" s="156"/>
      <c r="Q60" s="156"/>
      <c r="R60" s="156"/>
      <c r="S60" s="156"/>
      <c r="T60" s="156"/>
      <c r="U60" s="156"/>
      <c r="V60" s="156"/>
      <c r="W60" s="156"/>
      <c r="X60" s="156"/>
      <c r="Y60" s="212"/>
      <c r="Z60" s="212"/>
      <c r="AA60" s="213"/>
      <c r="AB60" s="213"/>
      <c r="AC60" s="5">
        <f t="shared" si="0"/>
        <v>0.2</v>
      </c>
    </row>
    <row r="61" spans="1:35">
      <c r="A61" s="211" t="s">
        <v>172</v>
      </c>
      <c r="B61" s="155" t="s">
        <v>192</v>
      </c>
      <c r="C61" s="156"/>
      <c r="D61" s="156"/>
      <c r="E61" s="156"/>
      <c r="F61" s="156"/>
      <c r="G61" s="156"/>
      <c r="H61" s="156"/>
      <c r="I61" s="156"/>
      <c r="J61" s="156"/>
      <c r="K61" s="156"/>
      <c r="L61" s="156"/>
      <c r="M61" s="156">
        <v>1</v>
      </c>
      <c r="N61" s="156"/>
      <c r="O61" s="156"/>
      <c r="P61" s="156"/>
      <c r="Q61" s="156"/>
      <c r="R61" s="156"/>
      <c r="S61" s="156"/>
      <c r="T61" s="156"/>
      <c r="U61" s="156"/>
      <c r="V61" s="156"/>
      <c r="W61" s="156"/>
      <c r="X61" s="156">
        <v>1</v>
      </c>
      <c r="Y61" s="212"/>
      <c r="Z61" s="212"/>
      <c r="AA61" s="213"/>
      <c r="AB61" s="213"/>
      <c r="AC61" s="5">
        <f t="shared" si="0"/>
        <v>1.4</v>
      </c>
    </row>
    <row r="62" spans="1:35">
      <c r="A62" s="211" t="s">
        <v>127</v>
      </c>
      <c r="B62" s="155" t="s">
        <v>194</v>
      </c>
      <c r="C62" s="156"/>
      <c r="D62" s="156"/>
      <c r="E62" s="156"/>
      <c r="F62" s="156"/>
      <c r="G62" s="156"/>
      <c r="H62" s="156"/>
      <c r="I62" s="156">
        <v>1</v>
      </c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6">
        <v>1</v>
      </c>
      <c r="Y62" s="212"/>
      <c r="Z62" s="212"/>
      <c r="AA62" s="213"/>
      <c r="AB62" s="213"/>
      <c r="AC62" s="5">
        <f t="shared" si="0"/>
        <v>0.8</v>
      </c>
    </row>
    <row r="63" spans="1:35">
      <c r="A63" s="211" t="s">
        <v>173</v>
      </c>
      <c r="B63" s="155" t="s">
        <v>192</v>
      </c>
      <c r="C63" s="156"/>
      <c r="D63" s="156"/>
      <c r="E63" s="156"/>
      <c r="F63" s="156">
        <v>1</v>
      </c>
      <c r="G63" s="156">
        <v>1</v>
      </c>
      <c r="H63" s="156"/>
      <c r="I63" s="156">
        <v>1</v>
      </c>
      <c r="J63" s="156"/>
      <c r="K63" s="156"/>
      <c r="L63" s="156"/>
      <c r="M63" s="156">
        <v>1</v>
      </c>
      <c r="N63" s="156"/>
      <c r="O63" s="156"/>
      <c r="P63" s="156"/>
      <c r="Q63" s="156"/>
      <c r="R63" s="156"/>
      <c r="S63" s="156"/>
      <c r="T63" s="156"/>
      <c r="U63" s="156"/>
      <c r="V63" s="156"/>
      <c r="W63" s="156"/>
      <c r="X63" s="156"/>
      <c r="Y63" s="212"/>
      <c r="Z63" s="212"/>
      <c r="AA63" s="213"/>
      <c r="AB63" s="213"/>
      <c r="AC63" s="5">
        <f t="shared" si="0"/>
        <v>1.4000000000000001</v>
      </c>
    </row>
    <row r="64" spans="1:35">
      <c r="A64" s="211" t="s">
        <v>128</v>
      </c>
      <c r="B64" s="155" t="s">
        <v>193</v>
      </c>
      <c r="C64" s="156"/>
      <c r="D64" s="156"/>
      <c r="E64" s="156"/>
      <c r="F64" s="156">
        <v>1</v>
      </c>
      <c r="G64" s="156"/>
      <c r="H64" s="156"/>
      <c r="I64" s="156">
        <v>1</v>
      </c>
      <c r="J64" s="156"/>
      <c r="K64" s="156"/>
      <c r="L64" s="156"/>
      <c r="M64" s="156">
        <v>1</v>
      </c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6">
        <v>1</v>
      </c>
      <c r="Y64" s="212"/>
      <c r="Z64" s="212"/>
      <c r="AA64" s="213"/>
      <c r="AB64" s="213"/>
      <c r="AC64" s="5">
        <f t="shared" si="0"/>
        <v>1.8000000000000003</v>
      </c>
    </row>
    <row r="65" spans="1:35">
      <c r="A65" s="211" t="s">
        <v>174</v>
      </c>
      <c r="B65" s="155" t="s">
        <v>192</v>
      </c>
      <c r="C65" s="156"/>
      <c r="D65" s="156" t="s">
        <v>48</v>
      </c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56"/>
      <c r="Y65" s="212"/>
      <c r="Z65" s="212"/>
      <c r="AA65" s="213"/>
      <c r="AB65" s="213"/>
      <c r="AC65" s="5">
        <f t="shared" si="0"/>
        <v>0</v>
      </c>
      <c r="AD65" s="22">
        <f>SUM(E65:J68)</f>
        <v>2</v>
      </c>
      <c r="AE65" s="22">
        <v>0</v>
      </c>
      <c r="AF65" s="22">
        <f>SUM(M65:N68)</f>
        <v>1</v>
      </c>
      <c r="AI65">
        <f>SUM(X65:X68)</f>
        <v>2</v>
      </c>
    </row>
    <row r="66" spans="1:35">
      <c r="A66" s="211" t="s">
        <v>129</v>
      </c>
      <c r="B66" s="155" t="s">
        <v>193</v>
      </c>
      <c r="C66" s="156"/>
      <c r="D66" s="156"/>
      <c r="E66" s="156"/>
      <c r="F66" s="156">
        <v>1</v>
      </c>
      <c r="G66" s="156"/>
      <c r="H66" s="156"/>
      <c r="I66" s="156"/>
      <c r="J66" s="156"/>
      <c r="K66" s="156"/>
      <c r="L66" s="156"/>
      <c r="M66" s="156">
        <v>1</v>
      </c>
      <c r="N66" s="156"/>
      <c r="O66" s="156"/>
      <c r="P66" s="156"/>
      <c r="Q66" s="156"/>
      <c r="R66" s="156"/>
      <c r="S66" s="156"/>
      <c r="T66" s="156"/>
      <c r="U66" s="156"/>
      <c r="V66" s="156"/>
      <c r="W66" s="156"/>
      <c r="X66" s="156"/>
      <c r="Y66" s="212"/>
      <c r="Z66" s="212"/>
      <c r="AA66" s="213"/>
      <c r="AB66" s="213"/>
      <c r="AC66" s="5">
        <f t="shared" si="0"/>
        <v>1</v>
      </c>
    </row>
    <row r="67" spans="1:35">
      <c r="A67" s="211" t="s">
        <v>175</v>
      </c>
      <c r="B67" s="155" t="s">
        <v>192</v>
      </c>
      <c r="C67" s="156"/>
      <c r="D67" s="156"/>
      <c r="E67" s="156"/>
      <c r="F67" s="156"/>
      <c r="G67" s="156"/>
      <c r="H67" s="156">
        <v>1</v>
      </c>
      <c r="I67" s="156"/>
      <c r="J67" s="156"/>
      <c r="K67" s="156"/>
      <c r="L67" s="156"/>
      <c r="M67" s="156"/>
      <c r="N67" s="156"/>
      <c r="O67" s="156"/>
      <c r="P67" s="156"/>
      <c r="Q67" s="156"/>
      <c r="R67" s="156"/>
      <c r="S67" s="156"/>
      <c r="T67" s="156"/>
      <c r="U67" s="156"/>
      <c r="V67" s="156"/>
      <c r="W67" s="156"/>
      <c r="X67" s="156">
        <v>1</v>
      </c>
      <c r="Y67" s="212"/>
      <c r="Z67" s="212"/>
      <c r="AA67" s="213"/>
      <c r="AB67" s="213"/>
      <c r="AC67" s="5">
        <f t="shared" si="0"/>
        <v>0.8</v>
      </c>
    </row>
    <row r="68" spans="1:35">
      <c r="A68" s="211" t="s">
        <v>130</v>
      </c>
      <c r="B68" s="155" t="s">
        <v>192</v>
      </c>
      <c r="C68" s="156"/>
      <c r="D68" s="156"/>
      <c r="E68" s="156"/>
      <c r="F68" s="156"/>
      <c r="G68" s="156"/>
      <c r="H68" s="156"/>
      <c r="I68" s="156"/>
      <c r="J68" s="156"/>
      <c r="K68" s="156"/>
      <c r="L68" s="156"/>
      <c r="M68" s="156"/>
      <c r="N68" s="156"/>
      <c r="O68" s="156"/>
      <c r="P68" s="156"/>
      <c r="Q68" s="156"/>
      <c r="R68" s="156"/>
      <c r="S68" s="156"/>
      <c r="T68" s="156"/>
      <c r="U68" s="156"/>
      <c r="V68" s="156"/>
      <c r="W68" s="156"/>
      <c r="X68" s="156">
        <v>1</v>
      </c>
      <c r="Y68" s="212"/>
      <c r="Z68" s="212"/>
      <c r="AA68" s="213"/>
      <c r="AB68" s="213"/>
      <c r="AC68" s="5">
        <f t="shared" si="0"/>
        <v>0.6</v>
      </c>
    </row>
    <row r="69" spans="1:35">
      <c r="A69" s="211" t="s">
        <v>176</v>
      </c>
      <c r="B69" s="155" t="s">
        <v>193</v>
      </c>
      <c r="C69" s="156"/>
      <c r="D69" s="156"/>
      <c r="E69" s="156"/>
      <c r="F69" s="156"/>
      <c r="G69" s="156"/>
      <c r="H69" s="156"/>
      <c r="I69" s="156">
        <v>1</v>
      </c>
      <c r="J69" s="156"/>
      <c r="K69" s="156"/>
      <c r="L69" s="156"/>
      <c r="M69" s="156">
        <v>1</v>
      </c>
      <c r="N69" s="156"/>
      <c r="O69" s="156"/>
      <c r="P69" s="156"/>
      <c r="Q69" s="156"/>
      <c r="R69" s="156"/>
      <c r="S69" s="156"/>
      <c r="T69" s="156"/>
      <c r="U69" s="156"/>
      <c r="V69" s="156"/>
      <c r="W69" s="156"/>
      <c r="X69" s="156">
        <v>1</v>
      </c>
      <c r="Y69" s="212"/>
      <c r="Z69" s="212"/>
      <c r="AA69" s="213"/>
      <c r="AB69" s="213"/>
      <c r="AC69" s="5">
        <f t="shared" si="0"/>
        <v>1.6</v>
      </c>
      <c r="AD69" s="22">
        <f>SUM(E69:J79)</f>
        <v>12</v>
      </c>
      <c r="AE69" s="22">
        <v>0</v>
      </c>
      <c r="AF69" s="22">
        <f>SUM(M69:N79)</f>
        <v>9</v>
      </c>
      <c r="AI69">
        <f>SUM(X69:X79)</f>
        <v>10</v>
      </c>
    </row>
    <row r="70" spans="1:35">
      <c r="A70" s="211" t="s">
        <v>131</v>
      </c>
      <c r="B70" s="155" t="s">
        <v>192</v>
      </c>
      <c r="C70" s="156"/>
      <c r="D70" s="156"/>
      <c r="E70" s="156"/>
      <c r="F70" s="156">
        <v>1</v>
      </c>
      <c r="G70" s="156"/>
      <c r="H70" s="156"/>
      <c r="I70" s="156"/>
      <c r="J70" s="156"/>
      <c r="K70" s="156"/>
      <c r="L70" s="156"/>
      <c r="M70" s="156">
        <v>1</v>
      </c>
      <c r="N70" s="156"/>
      <c r="O70" s="156"/>
      <c r="P70" s="156"/>
      <c r="Q70" s="156"/>
      <c r="R70" s="156"/>
      <c r="S70" s="156"/>
      <c r="T70" s="156"/>
      <c r="U70" s="156"/>
      <c r="V70" s="156"/>
      <c r="W70" s="156"/>
      <c r="X70" s="156">
        <v>1</v>
      </c>
      <c r="Y70" s="212"/>
      <c r="Z70" s="212"/>
      <c r="AA70" s="213"/>
      <c r="AB70" s="213"/>
      <c r="AC70" s="5">
        <f t="shared" si="0"/>
        <v>1.6</v>
      </c>
    </row>
    <row r="71" spans="1:35">
      <c r="A71" s="211" t="s">
        <v>177</v>
      </c>
      <c r="B71" s="155" t="s">
        <v>193</v>
      </c>
      <c r="C71" s="156"/>
      <c r="D71" s="156"/>
      <c r="E71" s="156"/>
      <c r="F71" s="156">
        <v>1</v>
      </c>
      <c r="G71" s="156"/>
      <c r="H71" s="156"/>
      <c r="I71" s="156">
        <v>1</v>
      </c>
      <c r="J71" s="156"/>
      <c r="K71" s="156"/>
      <c r="L71" s="156"/>
      <c r="M71" s="156">
        <v>1</v>
      </c>
      <c r="N71" s="156"/>
      <c r="O71" s="156"/>
      <c r="P71" s="156"/>
      <c r="Q71" s="156"/>
      <c r="R71" s="156"/>
      <c r="S71" s="156"/>
      <c r="T71" s="156"/>
      <c r="U71" s="156"/>
      <c r="V71" s="156"/>
      <c r="W71" s="156"/>
      <c r="X71" s="156">
        <v>1</v>
      </c>
      <c r="Y71" s="212"/>
      <c r="Z71" s="212"/>
      <c r="AA71" s="213"/>
      <c r="AB71" s="213"/>
      <c r="AC71" s="5">
        <f t="shared" si="0"/>
        <v>1.8000000000000003</v>
      </c>
    </row>
    <row r="72" spans="1:35">
      <c r="A72" s="211" t="s">
        <v>132</v>
      </c>
      <c r="B72" s="155" t="s">
        <v>192</v>
      </c>
      <c r="C72" s="156"/>
      <c r="D72" s="156"/>
      <c r="E72" s="156"/>
      <c r="F72" s="156"/>
      <c r="G72" s="156"/>
      <c r="H72" s="156"/>
      <c r="I72" s="156">
        <v>1</v>
      </c>
      <c r="J72" s="156"/>
      <c r="K72" s="156"/>
      <c r="L72" s="156"/>
      <c r="M72" s="156">
        <v>1</v>
      </c>
      <c r="N72" s="156"/>
      <c r="O72" s="156"/>
      <c r="P72" s="156"/>
      <c r="Q72" s="156"/>
      <c r="R72" s="156"/>
      <c r="S72" s="156"/>
      <c r="T72" s="156"/>
      <c r="U72" s="156"/>
      <c r="V72" s="156"/>
      <c r="W72" s="156"/>
      <c r="X72" s="156">
        <v>1</v>
      </c>
      <c r="Y72" s="212"/>
      <c r="Z72" s="212"/>
      <c r="AA72" s="213"/>
      <c r="AB72" s="213"/>
      <c r="AC72" s="5">
        <f t="shared" si="0"/>
        <v>1.6</v>
      </c>
    </row>
    <row r="73" spans="1:35">
      <c r="A73" s="211" t="s">
        <v>178</v>
      </c>
      <c r="B73" s="155" t="s">
        <v>193</v>
      </c>
      <c r="C73" s="156"/>
      <c r="D73" s="156"/>
      <c r="E73" s="156"/>
      <c r="F73" s="156"/>
      <c r="G73" s="156"/>
      <c r="H73" s="156">
        <v>1</v>
      </c>
      <c r="I73" s="156"/>
      <c r="J73" s="156"/>
      <c r="K73" s="156"/>
      <c r="L73" s="156"/>
      <c r="M73" s="156">
        <v>1</v>
      </c>
      <c r="N73" s="156"/>
      <c r="O73" s="156"/>
      <c r="P73" s="156"/>
      <c r="Q73" s="156"/>
      <c r="R73" s="156"/>
      <c r="S73" s="156"/>
      <c r="T73" s="156"/>
      <c r="U73" s="156"/>
      <c r="V73" s="156"/>
      <c r="W73" s="156"/>
      <c r="X73" s="156">
        <v>1</v>
      </c>
      <c r="Y73" s="212"/>
      <c r="Z73" s="212"/>
      <c r="AA73" s="213"/>
      <c r="AB73" s="213"/>
      <c r="AC73" s="5">
        <f t="shared" si="0"/>
        <v>1.6</v>
      </c>
    </row>
    <row r="74" spans="1:35">
      <c r="A74" s="211" t="s">
        <v>133</v>
      </c>
      <c r="B74" s="155" t="s">
        <v>192</v>
      </c>
      <c r="C74" s="156"/>
      <c r="D74" s="156"/>
      <c r="E74" s="156"/>
      <c r="F74" s="156">
        <v>1</v>
      </c>
      <c r="G74" s="156"/>
      <c r="H74" s="156"/>
      <c r="I74" s="156"/>
      <c r="J74" s="156"/>
      <c r="K74" s="156"/>
      <c r="L74" s="156"/>
      <c r="M74" s="156">
        <v>1</v>
      </c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>
        <v>1</v>
      </c>
      <c r="Y74" s="212"/>
      <c r="Z74" s="212"/>
      <c r="AA74" s="213"/>
      <c r="AB74" s="213"/>
      <c r="AC74" s="5">
        <f t="shared" ref="AC74:AC100" si="1">(SUM(E74:J74)*0.2)+(SUM(K74:L74)*0.5)+(SUM(M74:N74)*0.8)+(SUM(O74:R74)*0.9)+(SUM(S74:U74)*1)+(V74*0.5)+(W74*0.3)+(X74*0.6)</f>
        <v>1.6</v>
      </c>
    </row>
    <row r="75" spans="1:35">
      <c r="A75" s="211" t="s">
        <v>179</v>
      </c>
      <c r="B75" s="155" t="s">
        <v>194</v>
      </c>
      <c r="C75" s="156"/>
      <c r="D75" s="156"/>
      <c r="E75" s="156"/>
      <c r="F75" s="156"/>
      <c r="G75" s="156"/>
      <c r="H75" s="156">
        <v>1</v>
      </c>
      <c r="I75" s="156"/>
      <c r="J75" s="156"/>
      <c r="K75" s="156"/>
      <c r="L75" s="156"/>
      <c r="M75" s="156"/>
      <c r="N75" s="156"/>
      <c r="O75" s="156"/>
      <c r="P75" s="156"/>
      <c r="Q75" s="156"/>
      <c r="R75" s="156"/>
      <c r="S75" s="156"/>
      <c r="T75" s="156"/>
      <c r="U75" s="156"/>
      <c r="V75" s="156"/>
      <c r="W75" s="156"/>
      <c r="X75" s="156"/>
      <c r="Y75" s="212"/>
      <c r="Z75" s="212"/>
      <c r="AA75" s="213"/>
      <c r="AB75" s="213"/>
      <c r="AC75" s="5">
        <f t="shared" si="1"/>
        <v>0.2</v>
      </c>
    </row>
    <row r="76" spans="1:35">
      <c r="A76" s="211" t="s">
        <v>134</v>
      </c>
      <c r="B76" s="155" t="s">
        <v>192</v>
      </c>
      <c r="C76" s="156"/>
      <c r="D76" s="156"/>
      <c r="E76" s="156"/>
      <c r="F76" s="156">
        <v>1</v>
      </c>
      <c r="G76" s="156"/>
      <c r="H76" s="156"/>
      <c r="I76" s="156">
        <v>1</v>
      </c>
      <c r="J76" s="156"/>
      <c r="K76" s="156"/>
      <c r="L76" s="156"/>
      <c r="M76" s="156">
        <v>1</v>
      </c>
      <c r="N76" s="156"/>
      <c r="O76" s="156"/>
      <c r="P76" s="156"/>
      <c r="Q76" s="156"/>
      <c r="R76" s="156"/>
      <c r="S76" s="156"/>
      <c r="T76" s="156"/>
      <c r="U76" s="156"/>
      <c r="V76" s="156"/>
      <c r="W76" s="156"/>
      <c r="X76" s="156">
        <v>1</v>
      </c>
      <c r="Y76" s="212"/>
      <c r="Z76" s="212"/>
      <c r="AA76" s="213"/>
      <c r="AB76" s="213"/>
      <c r="AC76" s="5">
        <f t="shared" si="1"/>
        <v>1.8000000000000003</v>
      </c>
    </row>
    <row r="77" spans="1:35">
      <c r="A77" s="211" t="s">
        <v>180</v>
      </c>
      <c r="B77" s="155" t="s">
        <v>194</v>
      </c>
      <c r="C77" s="156"/>
      <c r="D77" s="156"/>
      <c r="E77" s="156"/>
      <c r="F77" s="156"/>
      <c r="G77" s="156">
        <v>1</v>
      </c>
      <c r="H77" s="156"/>
      <c r="I77" s="156"/>
      <c r="J77" s="156"/>
      <c r="K77" s="156"/>
      <c r="L77" s="156"/>
      <c r="M77" s="156">
        <v>1</v>
      </c>
      <c r="N77" s="156"/>
      <c r="O77" s="156"/>
      <c r="P77" s="156"/>
      <c r="Q77" s="156"/>
      <c r="R77" s="156"/>
      <c r="S77" s="156"/>
      <c r="T77" s="156"/>
      <c r="U77" s="156"/>
      <c r="V77" s="156"/>
      <c r="W77" s="156"/>
      <c r="X77" s="156">
        <v>1</v>
      </c>
      <c r="Y77" s="212"/>
      <c r="Z77" s="212"/>
      <c r="AA77" s="213"/>
      <c r="AB77" s="213"/>
      <c r="AC77" s="5">
        <f t="shared" si="1"/>
        <v>1.6</v>
      </c>
    </row>
    <row r="78" spans="1:35">
      <c r="A78" s="211" t="s">
        <v>135</v>
      </c>
      <c r="B78" s="155" t="s">
        <v>195</v>
      </c>
      <c r="C78" s="156"/>
      <c r="D78" s="156"/>
      <c r="E78" s="156"/>
      <c r="F78" s="156"/>
      <c r="G78" s="156"/>
      <c r="H78" s="156"/>
      <c r="I78" s="156">
        <v>1</v>
      </c>
      <c r="J78" s="156"/>
      <c r="K78" s="156"/>
      <c r="L78" s="156"/>
      <c r="M78" s="156"/>
      <c r="N78" s="156"/>
      <c r="O78" s="156"/>
      <c r="P78" s="156"/>
      <c r="Q78" s="156"/>
      <c r="R78" s="156"/>
      <c r="S78" s="156"/>
      <c r="T78" s="156"/>
      <c r="U78" s="156"/>
      <c r="V78" s="156"/>
      <c r="W78" s="156"/>
      <c r="X78" s="156">
        <v>1</v>
      </c>
      <c r="Y78" s="212"/>
      <c r="Z78" s="212"/>
      <c r="AA78" s="213"/>
      <c r="AB78" s="213"/>
      <c r="AC78" s="5">
        <f t="shared" si="1"/>
        <v>0.8</v>
      </c>
    </row>
    <row r="79" spans="1:35">
      <c r="A79" s="211" t="s">
        <v>181</v>
      </c>
      <c r="B79" s="155" t="s">
        <v>194</v>
      </c>
      <c r="C79" s="156"/>
      <c r="D79" s="156"/>
      <c r="E79" s="156"/>
      <c r="F79" s="156"/>
      <c r="G79" s="156"/>
      <c r="H79" s="156"/>
      <c r="I79" s="156"/>
      <c r="J79" s="156"/>
      <c r="K79" s="156"/>
      <c r="L79" s="156"/>
      <c r="M79" s="156">
        <v>1</v>
      </c>
      <c r="N79" s="156"/>
      <c r="O79" s="156"/>
      <c r="P79" s="156"/>
      <c r="Q79" s="156"/>
      <c r="R79" s="156"/>
      <c r="S79" s="156"/>
      <c r="T79" s="156"/>
      <c r="U79" s="156"/>
      <c r="V79" s="156"/>
      <c r="W79" s="156"/>
      <c r="X79" s="156">
        <v>1</v>
      </c>
      <c r="Y79" s="212"/>
      <c r="Z79" s="212"/>
      <c r="AA79" s="213"/>
      <c r="AB79" s="213"/>
      <c r="AC79" s="5">
        <f t="shared" si="1"/>
        <v>1.4</v>
      </c>
    </row>
    <row r="80" spans="1:35">
      <c r="A80" s="211" t="s">
        <v>136</v>
      </c>
      <c r="B80" s="155" t="s">
        <v>195</v>
      </c>
      <c r="C80" s="156"/>
      <c r="D80" s="156"/>
      <c r="E80" s="156"/>
      <c r="F80" s="156"/>
      <c r="G80" s="156"/>
      <c r="H80" s="156">
        <v>1</v>
      </c>
      <c r="I80" s="156"/>
      <c r="J80" s="156"/>
      <c r="K80" s="156"/>
      <c r="L80" s="156"/>
      <c r="M80" s="156"/>
      <c r="N80" s="156"/>
      <c r="O80" s="156"/>
      <c r="P80" s="156"/>
      <c r="Q80" s="156"/>
      <c r="R80" s="156"/>
      <c r="S80" s="156"/>
      <c r="T80" s="156"/>
      <c r="U80" s="156"/>
      <c r="V80" s="156"/>
      <c r="W80" s="156"/>
      <c r="X80" s="156"/>
      <c r="Y80" s="212"/>
      <c r="Z80" s="212"/>
      <c r="AA80" s="213"/>
      <c r="AB80" s="213"/>
      <c r="AC80" s="5">
        <f t="shared" si="1"/>
        <v>0.2</v>
      </c>
      <c r="AD80" s="22">
        <f>SUM(E80:J86)</f>
        <v>7</v>
      </c>
      <c r="AE80" s="22">
        <v>0</v>
      </c>
      <c r="AF80" s="22">
        <f>SUM(M80:N86)</f>
        <v>2</v>
      </c>
      <c r="AI80">
        <f>SUM(X80:X86)</f>
        <v>2</v>
      </c>
    </row>
    <row r="81" spans="1:35">
      <c r="A81" s="211" t="s">
        <v>182</v>
      </c>
      <c r="B81" s="155" t="s">
        <v>194</v>
      </c>
      <c r="C81" s="15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>
        <v>1</v>
      </c>
      <c r="O81" s="156"/>
      <c r="P81" s="156"/>
      <c r="Q81" s="156"/>
      <c r="R81" s="156"/>
      <c r="S81" s="156"/>
      <c r="T81" s="156"/>
      <c r="U81" s="156"/>
      <c r="V81" s="156"/>
      <c r="W81" s="156"/>
      <c r="X81" s="156"/>
      <c r="Y81" s="212"/>
      <c r="Z81" s="212"/>
      <c r="AA81" s="213"/>
      <c r="AB81" s="213"/>
      <c r="AC81" s="5">
        <f t="shared" si="1"/>
        <v>0.8</v>
      </c>
    </row>
    <row r="82" spans="1:35">
      <c r="A82" s="211" t="s">
        <v>137</v>
      </c>
      <c r="B82" s="155" t="s">
        <v>196</v>
      </c>
      <c r="C82" s="156"/>
      <c r="D82" s="156"/>
      <c r="E82" s="156"/>
      <c r="F82" s="156"/>
      <c r="G82" s="156"/>
      <c r="H82" s="156"/>
      <c r="I82" s="156">
        <v>1</v>
      </c>
      <c r="J82" s="156"/>
      <c r="K82" s="156"/>
      <c r="L82" s="156"/>
      <c r="M82" s="156"/>
      <c r="N82" s="156"/>
      <c r="O82" s="156"/>
      <c r="P82" s="156"/>
      <c r="Q82" s="156"/>
      <c r="R82" s="156"/>
      <c r="S82" s="156"/>
      <c r="T82" s="156"/>
      <c r="U82" s="156"/>
      <c r="V82" s="156"/>
      <c r="W82" s="156"/>
      <c r="X82" s="156">
        <v>1</v>
      </c>
      <c r="Y82" s="212"/>
      <c r="Z82" s="212"/>
      <c r="AA82" s="213"/>
      <c r="AB82" s="213"/>
      <c r="AC82" s="5">
        <f t="shared" si="1"/>
        <v>0.8</v>
      </c>
    </row>
    <row r="83" spans="1:35">
      <c r="A83" s="211" t="s">
        <v>183</v>
      </c>
      <c r="B83" s="155" t="s">
        <v>194</v>
      </c>
      <c r="C83" s="156"/>
      <c r="D83" s="156"/>
      <c r="E83" s="156"/>
      <c r="F83" s="156"/>
      <c r="G83" s="156"/>
      <c r="H83" s="156"/>
      <c r="I83" s="156">
        <v>1</v>
      </c>
      <c r="J83" s="156"/>
      <c r="K83" s="156"/>
      <c r="L83" s="156"/>
      <c r="M83" s="156">
        <v>1</v>
      </c>
      <c r="N83" s="156"/>
      <c r="O83" s="156"/>
      <c r="P83" s="156"/>
      <c r="Q83" s="156"/>
      <c r="R83" s="156"/>
      <c r="S83" s="156"/>
      <c r="T83" s="156"/>
      <c r="U83" s="156"/>
      <c r="V83" s="156"/>
      <c r="W83" s="156"/>
      <c r="X83" s="156"/>
      <c r="Y83" s="212"/>
      <c r="Z83" s="212"/>
      <c r="AA83" s="213"/>
      <c r="AB83" s="213"/>
      <c r="AC83" s="5">
        <f t="shared" si="1"/>
        <v>1</v>
      </c>
    </row>
    <row r="84" spans="1:35">
      <c r="A84" s="211" t="s">
        <v>138</v>
      </c>
      <c r="B84" s="155" t="s">
        <v>196</v>
      </c>
      <c r="C84" s="156"/>
      <c r="D84" s="156"/>
      <c r="E84" s="156"/>
      <c r="F84" s="156"/>
      <c r="G84" s="156">
        <v>1</v>
      </c>
      <c r="H84" s="156"/>
      <c r="I84" s="156">
        <v>1</v>
      </c>
      <c r="J84" s="156"/>
      <c r="K84" s="156"/>
      <c r="L84" s="156"/>
      <c r="M84" s="156"/>
      <c r="N84" s="156"/>
      <c r="O84" s="156"/>
      <c r="P84" s="156"/>
      <c r="Q84" s="156"/>
      <c r="R84" s="156"/>
      <c r="S84" s="156"/>
      <c r="T84" s="156"/>
      <c r="U84" s="156"/>
      <c r="V84" s="156"/>
      <c r="W84" s="156"/>
      <c r="X84" s="156">
        <v>1</v>
      </c>
      <c r="Y84" s="212"/>
      <c r="Z84" s="212"/>
      <c r="AA84" s="213"/>
      <c r="AB84" s="213"/>
      <c r="AC84" s="5">
        <f t="shared" si="1"/>
        <v>1</v>
      </c>
    </row>
    <row r="85" spans="1:35">
      <c r="A85" s="211" t="s">
        <v>184</v>
      </c>
      <c r="B85" s="155" t="s">
        <v>194</v>
      </c>
      <c r="C85" s="156"/>
      <c r="D85" s="156"/>
      <c r="E85" s="156"/>
      <c r="F85" s="156"/>
      <c r="G85" s="156"/>
      <c r="H85" s="156"/>
      <c r="I85" s="156">
        <v>1</v>
      </c>
      <c r="J85" s="156"/>
      <c r="K85" s="156"/>
      <c r="L85" s="156"/>
      <c r="M85" s="156"/>
      <c r="N85" s="156"/>
      <c r="O85" s="156"/>
      <c r="P85" s="156"/>
      <c r="Q85" s="156"/>
      <c r="R85" s="156"/>
      <c r="S85" s="156"/>
      <c r="T85" s="156"/>
      <c r="U85" s="156"/>
      <c r="V85" s="156"/>
      <c r="W85" s="156"/>
      <c r="X85" s="156"/>
      <c r="Y85" s="212"/>
      <c r="Z85" s="212"/>
      <c r="AA85" s="213"/>
      <c r="AB85" s="213"/>
      <c r="AC85" s="5">
        <f t="shared" si="1"/>
        <v>0.2</v>
      </c>
    </row>
    <row r="86" spans="1:35">
      <c r="A86" s="211" t="s">
        <v>139</v>
      </c>
      <c r="B86" s="155" t="s">
        <v>196</v>
      </c>
      <c r="C86" s="156"/>
      <c r="D86" s="156"/>
      <c r="E86" s="156"/>
      <c r="F86" s="156"/>
      <c r="G86" s="156"/>
      <c r="H86" s="156"/>
      <c r="I86" s="156">
        <v>1</v>
      </c>
      <c r="J86" s="156"/>
      <c r="K86" s="156"/>
      <c r="L86" s="156"/>
      <c r="M86" s="156"/>
      <c r="N86" s="156"/>
      <c r="O86" s="156"/>
      <c r="P86" s="156"/>
      <c r="Q86" s="156"/>
      <c r="R86" s="156"/>
      <c r="S86" s="156"/>
      <c r="T86" s="156"/>
      <c r="U86" s="156"/>
      <c r="V86" s="156"/>
      <c r="W86" s="156"/>
      <c r="X86" s="156"/>
      <c r="Y86" s="212"/>
      <c r="Z86" s="212"/>
      <c r="AA86" s="213"/>
      <c r="AB86" s="213"/>
      <c r="AC86" s="5">
        <f t="shared" si="1"/>
        <v>0.2</v>
      </c>
    </row>
    <row r="87" spans="1:35">
      <c r="A87" s="211" t="s">
        <v>185</v>
      </c>
      <c r="B87" s="155" t="s">
        <v>194</v>
      </c>
      <c r="C87" s="156"/>
      <c r="D87" s="156"/>
      <c r="E87" s="156"/>
      <c r="F87" s="156"/>
      <c r="G87" s="156"/>
      <c r="H87" s="156"/>
      <c r="I87" s="156">
        <v>1</v>
      </c>
      <c r="J87" s="156"/>
      <c r="K87" s="156"/>
      <c r="L87" s="156"/>
      <c r="M87" s="156">
        <v>1</v>
      </c>
      <c r="N87" s="156"/>
      <c r="O87" s="156"/>
      <c r="P87" s="156"/>
      <c r="Q87" s="156"/>
      <c r="R87" s="156"/>
      <c r="S87" s="156"/>
      <c r="T87" s="156"/>
      <c r="U87" s="156"/>
      <c r="V87" s="156"/>
      <c r="W87" s="156"/>
      <c r="X87" s="156">
        <v>1</v>
      </c>
      <c r="Y87" s="212"/>
      <c r="Z87" s="212"/>
      <c r="AA87" s="213"/>
      <c r="AB87" s="213"/>
      <c r="AC87" s="5">
        <f t="shared" si="1"/>
        <v>1.6</v>
      </c>
      <c r="AD87" s="22">
        <f>SUM(E87:J93)</f>
        <v>9</v>
      </c>
      <c r="AE87" s="22">
        <v>0</v>
      </c>
      <c r="AF87" s="22">
        <f>SUM(M87:N93)</f>
        <v>6</v>
      </c>
    </row>
    <row r="88" spans="1:35">
      <c r="A88" s="211" t="s">
        <v>140</v>
      </c>
      <c r="B88" s="155" t="s">
        <v>196</v>
      </c>
      <c r="C88" s="156"/>
      <c r="D88" s="156"/>
      <c r="E88" s="156"/>
      <c r="F88" s="156">
        <v>1</v>
      </c>
      <c r="G88" s="156"/>
      <c r="H88" s="156"/>
      <c r="I88" s="156">
        <v>1</v>
      </c>
      <c r="J88" s="156"/>
      <c r="K88" s="156"/>
      <c r="L88" s="156"/>
      <c r="M88" s="156">
        <v>1</v>
      </c>
      <c r="N88" s="156"/>
      <c r="O88" s="156"/>
      <c r="P88" s="156"/>
      <c r="Q88" s="156"/>
      <c r="R88" s="156"/>
      <c r="S88" s="156"/>
      <c r="T88" s="156"/>
      <c r="U88" s="156"/>
      <c r="V88" s="156"/>
      <c r="W88" s="156"/>
      <c r="X88" s="156"/>
      <c r="Y88" s="212"/>
      <c r="Z88" s="212"/>
      <c r="AA88" s="213"/>
      <c r="AB88" s="213"/>
      <c r="AC88" s="5">
        <f t="shared" si="1"/>
        <v>1.2000000000000002</v>
      </c>
      <c r="AI88">
        <f>SUM(X88:X93)</f>
        <v>2</v>
      </c>
    </row>
    <row r="89" spans="1:35">
      <c r="A89" s="211" t="s">
        <v>186</v>
      </c>
      <c r="B89" s="155" t="s">
        <v>194</v>
      </c>
      <c r="C89" s="156"/>
      <c r="D89" s="156"/>
      <c r="E89" s="156"/>
      <c r="F89" s="156"/>
      <c r="G89" s="156"/>
      <c r="H89" s="156"/>
      <c r="I89" s="156">
        <v>1</v>
      </c>
      <c r="J89" s="156"/>
      <c r="K89" s="156"/>
      <c r="L89" s="156"/>
      <c r="M89" s="156"/>
      <c r="N89" s="156"/>
      <c r="O89" s="156"/>
      <c r="P89" s="156"/>
      <c r="Q89" s="156"/>
      <c r="R89" s="156"/>
      <c r="S89" s="156"/>
      <c r="T89" s="156"/>
      <c r="U89" s="156"/>
      <c r="V89" s="156"/>
      <c r="W89" s="156"/>
      <c r="X89" s="156">
        <v>1</v>
      </c>
      <c r="Y89" s="212"/>
      <c r="Z89" s="212"/>
      <c r="AA89" s="213"/>
      <c r="AB89" s="213"/>
      <c r="AC89" s="5">
        <f t="shared" si="1"/>
        <v>0.8</v>
      </c>
    </row>
    <row r="90" spans="1:35">
      <c r="A90" s="211" t="s">
        <v>141</v>
      </c>
      <c r="B90" s="155" t="s">
        <v>196</v>
      </c>
      <c r="C90" s="156"/>
      <c r="D90" s="156"/>
      <c r="E90" s="156"/>
      <c r="F90" s="156"/>
      <c r="G90" s="156">
        <v>1</v>
      </c>
      <c r="H90" s="156"/>
      <c r="I90" s="156">
        <v>1</v>
      </c>
      <c r="J90" s="156"/>
      <c r="K90" s="156"/>
      <c r="L90" s="156"/>
      <c r="M90" s="156">
        <v>1</v>
      </c>
      <c r="N90" s="156"/>
      <c r="O90" s="156"/>
      <c r="P90" s="156"/>
      <c r="Q90" s="156"/>
      <c r="R90" s="156"/>
      <c r="S90" s="156"/>
      <c r="T90" s="156"/>
      <c r="U90" s="156"/>
      <c r="V90" s="156"/>
      <c r="W90" s="156"/>
      <c r="X90" s="156"/>
      <c r="Y90" s="212"/>
      <c r="Z90" s="212"/>
      <c r="AA90" s="213"/>
      <c r="AB90" s="213"/>
      <c r="AC90" s="5">
        <f t="shared" si="1"/>
        <v>1.2000000000000002</v>
      </c>
    </row>
    <row r="91" spans="1:35">
      <c r="A91" s="211" t="s">
        <v>187</v>
      </c>
      <c r="B91" s="155" t="s">
        <v>194</v>
      </c>
      <c r="C91" s="156"/>
      <c r="D91" s="156"/>
      <c r="E91" s="156"/>
      <c r="F91" s="156"/>
      <c r="G91" s="156"/>
      <c r="H91" s="156"/>
      <c r="I91" s="156">
        <v>1</v>
      </c>
      <c r="J91" s="156"/>
      <c r="K91" s="156"/>
      <c r="L91" s="156"/>
      <c r="M91" s="156">
        <v>1</v>
      </c>
      <c r="N91" s="156"/>
      <c r="O91" s="156"/>
      <c r="P91" s="156"/>
      <c r="Q91" s="156"/>
      <c r="R91" s="156"/>
      <c r="S91" s="156"/>
      <c r="T91" s="156"/>
      <c r="U91" s="156"/>
      <c r="V91" s="156"/>
      <c r="W91" s="156"/>
      <c r="X91" s="156"/>
      <c r="Y91" s="212"/>
      <c r="Z91" s="212"/>
      <c r="AA91" s="213"/>
      <c r="AB91" s="213"/>
      <c r="AC91" s="5">
        <f t="shared" si="1"/>
        <v>1</v>
      </c>
    </row>
    <row r="92" spans="1:35">
      <c r="A92" s="211" t="s">
        <v>142</v>
      </c>
      <c r="B92" s="155" t="s">
        <v>196</v>
      </c>
      <c r="C92" s="156"/>
      <c r="D92" s="156"/>
      <c r="E92" s="156"/>
      <c r="F92" s="156"/>
      <c r="G92" s="156"/>
      <c r="H92" s="156"/>
      <c r="I92" s="156">
        <v>1</v>
      </c>
      <c r="J92" s="156"/>
      <c r="K92" s="156"/>
      <c r="L92" s="156"/>
      <c r="M92" s="156">
        <v>1</v>
      </c>
      <c r="N92" s="156"/>
      <c r="O92" s="156"/>
      <c r="P92" s="156"/>
      <c r="Q92" s="156"/>
      <c r="R92" s="156"/>
      <c r="S92" s="156"/>
      <c r="T92" s="156"/>
      <c r="U92" s="156"/>
      <c r="V92" s="156"/>
      <c r="W92" s="156"/>
      <c r="X92" s="156"/>
      <c r="Y92" s="212"/>
      <c r="Z92" s="212"/>
      <c r="AA92" s="213"/>
      <c r="AB92" s="213"/>
      <c r="AC92" s="5">
        <f t="shared" si="1"/>
        <v>1</v>
      </c>
    </row>
    <row r="93" spans="1:35">
      <c r="A93" s="211" t="s">
        <v>188</v>
      </c>
      <c r="B93" s="155" t="s">
        <v>194</v>
      </c>
      <c r="C93" s="156"/>
      <c r="D93" s="156"/>
      <c r="E93" s="156"/>
      <c r="F93" s="156">
        <v>1</v>
      </c>
      <c r="G93" s="156"/>
      <c r="H93" s="156"/>
      <c r="I93" s="156"/>
      <c r="J93" s="156"/>
      <c r="K93" s="156"/>
      <c r="L93" s="156"/>
      <c r="M93" s="156">
        <v>1</v>
      </c>
      <c r="N93" s="156"/>
      <c r="O93" s="156"/>
      <c r="P93" s="156"/>
      <c r="Q93" s="156"/>
      <c r="R93" s="156"/>
      <c r="S93" s="156"/>
      <c r="T93" s="156"/>
      <c r="U93" s="156"/>
      <c r="V93" s="156"/>
      <c r="W93" s="156"/>
      <c r="X93" s="156">
        <v>1</v>
      </c>
      <c r="Y93" s="212"/>
      <c r="Z93" s="212"/>
      <c r="AA93" s="213"/>
      <c r="AB93" s="213"/>
      <c r="AC93" s="5">
        <f t="shared" si="1"/>
        <v>1.6</v>
      </c>
    </row>
    <row r="94" spans="1:35">
      <c r="A94" s="211" t="s">
        <v>143</v>
      </c>
      <c r="B94" s="155" t="s">
        <v>195</v>
      </c>
      <c r="C94" s="156"/>
      <c r="D94" s="156"/>
      <c r="E94" s="156"/>
      <c r="F94" s="156"/>
      <c r="G94" s="156"/>
      <c r="H94" s="156"/>
      <c r="I94" s="156">
        <v>1</v>
      </c>
      <c r="J94" s="156"/>
      <c r="K94" s="156"/>
      <c r="L94" s="156"/>
      <c r="M94" s="156"/>
      <c r="N94" s="156"/>
      <c r="O94" s="156"/>
      <c r="P94" s="156"/>
      <c r="Q94" s="156"/>
      <c r="R94" s="156"/>
      <c r="S94" s="156"/>
      <c r="T94" s="156"/>
      <c r="U94" s="156"/>
      <c r="V94" s="156"/>
      <c r="W94" s="156"/>
      <c r="X94" s="156"/>
      <c r="Y94" s="212"/>
      <c r="Z94" s="212"/>
      <c r="AA94" s="213"/>
      <c r="AB94" s="213"/>
      <c r="AC94" s="5">
        <f t="shared" si="1"/>
        <v>0.2</v>
      </c>
      <c r="AD94" s="22">
        <f>SUM(E94:J100)</f>
        <v>4</v>
      </c>
      <c r="AE94" s="22">
        <v>0</v>
      </c>
      <c r="AF94" s="22">
        <f>SUM(M94:N100)</f>
        <v>4</v>
      </c>
      <c r="AI94">
        <f>SUM(X94:X100)</f>
        <v>1</v>
      </c>
    </row>
    <row r="95" spans="1:35">
      <c r="A95" s="211" t="s">
        <v>189</v>
      </c>
      <c r="B95" s="155" t="s">
        <v>194</v>
      </c>
      <c r="C95" s="156"/>
      <c r="D95" s="156"/>
      <c r="E95" s="156"/>
      <c r="F95" s="156"/>
      <c r="G95" s="156"/>
      <c r="H95" s="156"/>
      <c r="I95" s="156"/>
      <c r="J95" s="156"/>
      <c r="K95" s="156"/>
      <c r="L95" s="156"/>
      <c r="M95" s="156">
        <v>1</v>
      </c>
      <c r="N95" s="156"/>
      <c r="O95" s="156"/>
      <c r="P95" s="156"/>
      <c r="Q95" s="156"/>
      <c r="R95" s="156"/>
      <c r="S95" s="156"/>
      <c r="T95" s="156"/>
      <c r="U95" s="156"/>
      <c r="V95" s="156"/>
      <c r="W95" s="156"/>
      <c r="X95" s="156"/>
      <c r="Y95" s="212"/>
      <c r="Z95" s="212"/>
      <c r="AA95" s="213"/>
      <c r="AB95" s="213"/>
      <c r="AC95" s="5">
        <f t="shared" si="1"/>
        <v>0.8</v>
      </c>
    </row>
    <row r="96" spans="1:35">
      <c r="A96" s="211" t="s">
        <v>144</v>
      </c>
      <c r="B96" s="155" t="s">
        <v>192</v>
      </c>
      <c r="C96" s="156"/>
      <c r="D96" s="156"/>
      <c r="E96" s="156"/>
      <c r="F96" s="156"/>
      <c r="G96" s="156"/>
      <c r="H96" s="156"/>
      <c r="I96" s="156">
        <v>1</v>
      </c>
      <c r="J96" s="156"/>
      <c r="K96" s="156"/>
      <c r="L96" s="156"/>
      <c r="M96" s="156"/>
      <c r="N96" s="156"/>
      <c r="O96" s="156"/>
      <c r="P96" s="156"/>
      <c r="Q96" s="156"/>
      <c r="R96" s="156"/>
      <c r="S96" s="156"/>
      <c r="T96" s="156"/>
      <c r="U96" s="156"/>
      <c r="V96" s="156"/>
      <c r="W96" s="156"/>
      <c r="X96" s="156"/>
      <c r="Y96" s="212"/>
      <c r="Z96" s="212"/>
      <c r="AA96" s="213"/>
      <c r="AB96" s="213"/>
      <c r="AC96" s="5">
        <f t="shared" si="1"/>
        <v>0.2</v>
      </c>
    </row>
    <row r="97" spans="1:32">
      <c r="A97" s="211" t="s">
        <v>190</v>
      </c>
      <c r="B97" s="155" t="s">
        <v>193</v>
      </c>
      <c r="C97" s="156"/>
      <c r="D97" s="156"/>
      <c r="E97" s="156"/>
      <c r="F97" s="156">
        <v>1</v>
      </c>
      <c r="G97" s="156"/>
      <c r="H97" s="156"/>
      <c r="I97" s="156"/>
      <c r="J97" s="156"/>
      <c r="K97" s="156"/>
      <c r="L97" s="156"/>
      <c r="M97" s="156">
        <v>1</v>
      </c>
      <c r="N97" s="156"/>
      <c r="O97" s="156"/>
      <c r="P97" s="156"/>
      <c r="Q97" s="156"/>
      <c r="R97" s="156"/>
      <c r="S97" s="156"/>
      <c r="T97" s="156"/>
      <c r="U97" s="156"/>
      <c r="V97" s="156"/>
      <c r="W97" s="156"/>
      <c r="X97" s="156"/>
      <c r="Y97" s="212"/>
      <c r="Z97" s="212"/>
      <c r="AA97" s="213"/>
      <c r="AB97" s="213"/>
      <c r="AC97" s="5">
        <f t="shared" si="1"/>
        <v>1</v>
      </c>
    </row>
    <row r="98" spans="1:32">
      <c r="A98" s="211" t="s">
        <v>145</v>
      </c>
      <c r="B98" s="155" t="s">
        <v>192</v>
      </c>
      <c r="C98" s="156"/>
      <c r="D98" s="156"/>
      <c r="E98" s="156"/>
      <c r="F98" s="156"/>
      <c r="G98" s="156"/>
      <c r="H98" s="156"/>
      <c r="I98" s="156"/>
      <c r="J98" s="156"/>
      <c r="K98" s="156"/>
      <c r="L98" s="156"/>
      <c r="M98" s="156">
        <v>1</v>
      </c>
      <c r="N98" s="156"/>
      <c r="O98" s="156"/>
      <c r="P98" s="156"/>
      <c r="Q98" s="156"/>
      <c r="R98" s="156"/>
      <c r="S98" s="156"/>
      <c r="T98" s="156"/>
      <c r="U98" s="156"/>
      <c r="V98" s="156"/>
      <c r="W98" s="156"/>
      <c r="X98" s="156"/>
      <c r="Y98" s="212"/>
      <c r="Z98" s="212"/>
      <c r="AA98" s="213"/>
      <c r="AB98" s="213"/>
      <c r="AC98" s="5">
        <f t="shared" si="1"/>
        <v>0.8</v>
      </c>
    </row>
    <row r="99" spans="1:32">
      <c r="A99" s="211" t="s">
        <v>191</v>
      </c>
      <c r="B99" s="155" t="s">
        <v>193</v>
      </c>
      <c r="C99" s="156"/>
      <c r="D99" s="156"/>
      <c r="E99" s="156"/>
      <c r="F99" s="156">
        <v>1</v>
      </c>
      <c r="G99" s="156"/>
      <c r="H99" s="156"/>
      <c r="I99" s="156"/>
      <c r="J99" s="156"/>
      <c r="K99" s="156"/>
      <c r="L99" s="156"/>
      <c r="M99" s="156"/>
      <c r="N99" s="156"/>
      <c r="O99" s="156"/>
      <c r="P99" s="156"/>
      <c r="Q99" s="156"/>
      <c r="R99" s="156"/>
      <c r="S99" s="156"/>
      <c r="T99" s="156"/>
      <c r="U99" s="156"/>
      <c r="V99" s="156"/>
      <c r="W99" s="156"/>
      <c r="X99" s="156">
        <v>1</v>
      </c>
      <c r="Y99" s="212"/>
      <c r="Z99" s="212"/>
      <c r="AA99" s="213"/>
      <c r="AB99" s="213"/>
      <c r="AC99" s="5">
        <f t="shared" si="1"/>
        <v>0.8</v>
      </c>
    </row>
    <row r="100" spans="1:32">
      <c r="A100" s="214" t="s">
        <v>146</v>
      </c>
      <c r="B100" s="215" t="s">
        <v>192</v>
      </c>
      <c r="C100" s="216"/>
      <c r="D100" s="216"/>
      <c r="E100" s="216"/>
      <c r="F100" s="216"/>
      <c r="G100" s="216"/>
      <c r="H100" s="216"/>
      <c r="I100" s="216"/>
      <c r="J100" s="216"/>
      <c r="K100" s="216"/>
      <c r="L100" s="216"/>
      <c r="M100" s="216">
        <v>1</v>
      </c>
      <c r="N100" s="216"/>
      <c r="O100" s="216"/>
      <c r="P100" s="216"/>
      <c r="Q100" s="216"/>
      <c r="R100" s="216"/>
      <c r="S100" s="216"/>
      <c r="T100" s="216"/>
      <c r="U100" s="216"/>
      <c r="V100" s="216"/>
      <c r="W100" s="216"/>
      <c r="X100" s="216"/>
      <c r="Y100" s="217"/>
      <c r="Z100" s="217"/>
      <c r="AA100" s="218"/>
      <c r="AB100" s="218"/>
      <c r="AC100" s="5">
        <f t="shared" si="1"/>
        <v>0.8</v>
      </c>
    </row>
    <row r="101" spans="1:32" s="1" customFormat="1">
      <c r="A101" s="4"/>
      <c r="B101" s="158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  <c r="R101" s="104"/>
      <c r="S101" s="104"/>
      <c r="T101" s="104"/>
      <c r="U101" s="104"/>
      <c r="V101" s="104"/>
      <c r="W101" s="104"/>
      <c r="X101" s="104"/>
      <c r="Y101" s="85"/>
      <c r="Z101" s="85"/>
      <c r="AA101" s="111"/>
      <c r="AB101" s="111"/>
      <c r="AD101" s="40"/>
      <c r="AE101" s="40"/>
      <c r="AF101" s="40"/>
    </row>
    <row r="102" spans="1:32" s="4" customFormat="1">
      <c r="B102" s="73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85"/>
      <c r="Z102" s="85"/>
      <c r="AA102" s="111"/>
      <c r="AB102" s="111"/>
      <c r="AD102" s="41"/>
      <c r="AE102" s="41"/>
      <c r="AF102" s="41"/>
    </row>
    <row r="103" spans="1:32" s="4" customFormat="1">
      <c r="B103" s="73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85"/>
      <c r="Z103" s="85"/>
      <c r="AA103" s="111"/>
      <c r="AB103" s="111"/>
      <c r="AD103" s="41"/>
      <c r="AE103" s="41"/>
      <c r="AF103" s="41"/>
    </row>
    <row r="104" spans="1:32" s="4" customFormat="1">
      <c r="B104" s="73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85"/>
      <c r="Z104" s="85"/>
      <c r="AA104" s="111"/>
      <c r="AB104" s="111"/>
      <c r="AD104" s="41"/>
      <c r="AE104" s="41"/>
      <c r="AF104" s="41"/>
    </row>
    <row r="105" spans="1:32" s="4" customFormat="1">
      <c r="B105" s="73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85"/>
      <c r="Z105" s="85"/>
      <c r="AA105" s="111"/>
      <c r="AB105" s="111"/>
      <c r="AD105" s="41"/>
      <c r="AE105" s="41"/>
      <c r="AF105" s="41"/>
    </row>
    <row r="106" spans="1:32" s="4" customFormat="1">
      <c r="B106" s="73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85"/>
      <c r="Z106" s="85"/>
      <c r="AA106" s="111"/>
      <c r="AB106" s="111"/>
      <c r="AD106" s="41"/>
      <c r="AE106" s="41"/>
      <c r="AF106" s="41"/>
    </row>
    <row r="107" spans="1:32" s="4" customFormat="1">
      <c r="B107" s="73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85"/>
      <c r="Z107" s="85"/>
      <c r="AA107" s="111"/>
      <c r="AB107" s="111"/>
      <c r="AD107" s="41"/>
      <c r="AE107" s="41"/>
      <c r="AF107" s="41"/>
    </row>
    <row r="108" spans="1:32" s="4" customFormat="1">
      <c r="B108" s="73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85"/>
      <c r="Z108" s="85"/>
      <c r="AA108" s="111"/>
      <c r="AB108" s="111"/>
      <c r="AD108" s="41"/>
      <c r="AE108" s="41"/>
      <c r="AF108" s="41"/>
    </row>
    <row r="109" spans="1:32" s="4" customFormat="1">
      <c r="B109" s="73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85"/>
      <c r="Z109" s="85"/>
      <c r="AA109" s="111"/>
      <c r="AB109" s="111"/>
      <c r="AD109" s="41"/>
      <c r="AE109" s="41"/>
      <c r="AF109" s="41"/>
    </row>
    <row r="110" spans="1:32" s="4" customFormat="1">
      <c r="B110" s="73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85"/>
      <c r="Z110" s="85"/>
      <c r="AA110" s="111"/>
      <c r="AB110" s="111"/>
      <c r="AD110" s="41"/>
      <c r="AE110" s="41"/>
      <c r="AF110" s="41"/>
    </row>
    <row r="111" spans="1:32" s="4" customFormat="1">
      <c r="B111" s="73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85"/>
      <c r="Z111" s="85"/>
      <c r="AA111" s="111"/>
      <c r="AB111" s="111"/>
      <c r="AD111" s="41"/>
      <c r="AE111" s="41"/>
      <c r="AF111" s="41"/>
    </row>
    <row r="112" spans="1:32" s="4" customFormat="1">
      <c r="B112" s="73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85"/>
      <c r="Z112" s="85"/>
      <c r="AA112" s="111"/>
      <c r="AB112" s="111"/>
      <c r="AD112" s="41"/>
      <c r="AE112" s="41"/>
      <c r="AF112" s="41"/>
    </row>
    <row r="113" spans="2:32" s="4" customFormat="1">
      <c r="B113" s="73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85"/>
      <c r="Z113" s="85"/>
      <c r="AA113" s="111"/>
      <c r="AB113" s="111"/>
      <c r="AD113" s="41"/>
      <c r="AE113" s="41"/>
      <c r="AF113" s="41"/>
    </row>
    <row r="114" spans="2:32" s="4" customFormat="1">
      <c r="B114" s="73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85"/>
      <c r="Z114" s="85"/>
      <c r="AA114" s="111"/>
      <c r="AB114" s="111"/>
      <c r="AD114" s="41"/>
      <c r="AE114" s="41"/>
      <c r="AF114" s="41"/>
    </row>
    <row r="115" spans="2:32" s="4" customFormat="1">
      <c r="B115" s="73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85"/>
      <c r="Z115" s="85"/>
      <c r="AA115" s="111"/>
      <c r="AB115" s="111"/>
      <c r="AD115" s="41"/>
      <c r="AE115" s="41"/>
      <c r="AF115" s="41"/>
    </row>
    <row r="116" spans="2:32" s="4" customFormat="1">
      <c r="B116" s="73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85"/>
      <c r="Z116" s="85"/>
      <c r="AA116" s="111"/>
      <c r="AB116" s="111"/>
      <c r="AD116" s="41"/>
      <c r="AE116" s="41"/>
      <c r="AF116" s="41"/>
    </row>
    <row r="117" spans="2:32" s="4" customFormat="1">
      <c r="B117" s="73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85"/>
      <c r="Z117" s="85"/>
      <c r="AA117" s="111"/>
      <c r="AB117" s="111"/>
      <c r="AD117" s="41"/>
      <c r="AE117" s="41"/>
      <c r="AF117" s="41"/>
    </row>
    <row r="118" spans="2:32" s="4" customFormat="1">
      <c r="B118" s="73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85"/>
      <c r="Z118" s="85"/>
      <c r="AA118" s="111"/>
      <c r="AB118" s="111"/>
      <c r="AD118" s="41"/>
      <c r="AE118" s="41"/>
      <c r="AF118" s="41"/>
    </row>
    <row r="119" spans="2:32" s="4" customFormat="1">
      <c r="B119" s="73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85"/>
      <c r="Z119" s="85"/>
      <c r="AA119" s="111"/>
      <c r="AB119" s="111"/>
      <c r="AD119" s="41"/>
      <c r="AE119" s="41"/>
      <c r="AF119" s="41"/>
    </row>
    <row r="120" spans="2:32" s="4" customFormat="1">
      <c r="B120" s="73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85"/>
      <c r="Z120" s="85"/>
      <c r="AA120" s="111"/>
      <c r="AB120" s="111"/>
      <c r="AD120" s="41"/>
      <c r="AE120" s="41"/>
      <c r="AF120" s="41"/>
    </row>
    <row r="121" spans="2:32" s="4" customFormat="1">
      <c r="B121" s="73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85"/>
      <c r="Z121" s="85"/>
      <c r="AA121" s="111"/>
      <c r="AB121" s="111"/>
      <c r="AD121" s="41"/>
      <c r="AE121" s="41"/>
      <c r="AF121" s="41"/>
    </row>
    <row r="122" spans="2:32" s="4" customFormat="1">
      <c r="B122" s="73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85"/>
      <c r="Z122" s="85"/>
      <c r="AA122" s="111"/>
      <c r="AB122" s="111"/>
      <c r="AD122" s="41"/>
      <c r="AE122" s="41"/>
      <c r="AF122" s="41"/>
    </row>
    <row r="123" spans="2:32" s="4" customFormat="1">
      <c r="B123" s="73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85"/>
      <c r="Z123" s="85"/>
      <c r="AA123" s="111"/>
      <c r="AB123" s="111"/>
      <c r="AD123" s="41"/>
      <c r="AE123" s="41"/>
      <c r="AF123" s="41"/>
    </row>
    <row r="124" spans="2:32" s="4" customFormat="1">
      <c r="B124" s="73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85"/>
      <c r="Z124" s="85"/>
      <c r="AA124" s="111"/>
      <c r="AB124" s="111"/>
      <c r="AD124" s="41"/>
      <c r="AE124" s="41"/>
      <c r="AF124" s="41"/>
    </row>
    <row r="125" spans="2:32" s="4" customFormat="1">
      <c r="B125" s="73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85"/>
      <c r="Z125" s="85"/>
      <c r="AA125" s="111"/>
      <c r="AB125" s="111"/>
      <c r="AD125" s="41"/>
      <c r="AE125" s="41"/>
      <c r="AF125" s="41"/>
    </row>
    <row r="126" spans="2:32" s="4" customFormat="1">
      <c r="B126" s="73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85"/>
      <c r="Z126" s="85"/>
      <c r="AA126" s="111"/>
      <c r="AB126" s="111"/>
      <c r="AD126" s="41"/>
      <c r="AE126" s="41"/>
      <c r="AF126" s="41"/>
    </row>
    <row r="127" spans="2:32" s="4" customFormat="1">
      <c r="B127" s="73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85"/>
      <c r="Z127" s="85"/>
      <c r="AA127" s="111"/>
      <c r="AB127" s="111"/>
      <c r="AD127" s="41"/>
      <c r="AE127" s="41"/>
      <c r="AF127" s="41"/>
    </row>
    <row r="128" spans="2:32" s="4" customFormat="1">
      <c r="B128" s="73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85"/>
      <c r="Z128" s="85"/>
      <c r="AA128" s="111"/>
      <c r="AB128" s="111"/>
      <c r="AD128" s="41"/>
      <c r="AE128" s="41"/>
      <c r="AF128" s="41"/>
    </row>
    <row r="129" spans="2:32" s="4" customFormat="1">
      <c r="B129" s="73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85"/>
      <c r="Z129" s="85"/>
      <c r="AA129" s="111"/>
      <c r="AB129" s="111"/>
      <c r="AD129" s="41"/>
      <c r="AE129" s="41"/>
      <c r="AF129" s="41"/>
    </row>
    <row r="130" spans="2:32" s="4" customFormat="1">
      <c r="B130" s="73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85"/>
      <c r="Z130" s="85"/>
      <c r="AA130" s="111"/>
      <c r="AB130" s="111"/>
      <c r="AD130" s="41"/>
      <c r="AE130" s="41"/>
      <c r="AF130" s="41"/>
    </row>
    <row r="131" spans="2:32" s="4" customFormat="1">
      <c r="B131" s="73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85"/>
      <c r="Z131" s="85"/>
      <c r="AA131" s="111"/>
      <c r="AB131" s="111"/>
      <c r="AD131" s="41"/>
      <c r="AE131" s="41"/>
      <c r="AF131" s="41"/>
    </row>
    <row r="132" spans="2:32" s="4" customFormat="1">
      <c r="B132" s="73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85"/>
      <c r="Z132" s="85"/>
      <c r="AA132" s="111"/>
      <c r="AB132" s="111"/>
      <c r="AD132" s="41"/>
      <c r="AE132" s="41"/>
      <c r="AF132" s="41"/>
    </row>
    <row r="133" spans="2:32" s="4" customFormat="1">
      <c r="B133" s="73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85"/>
      <c r="Z133" s="85"/>
      <c r="AA133" s="111"/>
      <c r="AB133" s="111"/>
      <c r="AD133" s="41"/>
      <c r="AE133" s="41"/>
      <c r="AF133" s="41"/>
    </row>
    <row r="134" spans="2:32" s="4" customFormat="1">
      <c r="B134" s="73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85"/>
      <c r="Z134" s="85"/>
      <c r="AA134" s="111"/>
      <c r="AB134" s="111"/>
      <c r="AD134" s="41"/>
      <c r="AE134" s="41"/>
      <c r="AF134" s="41"/>
    </row>
    <row r="135" spans="2:32" s="4" customFormat="1">
      <c r="B135" s="73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85"/>
      <c r="Z135" s="85"/>
      <c r="AA135" s="111"/>
      <c r="AB135" s="111"/>
      <c r="AD135" s="41"/>
      <c r="AE135" s="41"/>
      <c r="AF135" s="41"/>
    </row>
    <row r="136" spans="2:32" s="4" customFormat="1">
      <c r="B136" s="73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85"/>
      <c r="Z136" s="85"/>
      <c r="AA136" s="111"/>
      <c r="AB136" s="111"/>
      <c r="AD136" s="41"/>
      <c r="AE136" s="41"/>
      <c r="AF136" s="41"/>
    </row>
    <row r="137" spans="2:32" s="4" customFormat="1">
      <c r="B137" s="73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85"/>
      <c r="Z137" s="85"/>
      <c r="AA137" s="111"/>
      <c r="AB137" s="111"/>
      <c r="AD137" s="41"/>
      <c r="AE137" s="41"/>
      <c r="AF137" s="41"/>
    </row>
    <row r="138" spans="2:32" s="4" customFormat="1">
      <c r="B138" s="73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85"/>
      <c r="Z138" s="85"/>
      <c r="AA138" s="111"/>
      <c r="AB138" s="111"/>
      <c r="AD138" s="41"/>
      <c r="AE138" s="41"/>
      <c r="AF138" s="41"/>
    </row>
    <row r="139" spans="2:32" s="4" customFormat="1">
      <c r="B139" s="73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85"/>
      <c r="Z139" s="85"/>
      <c r="AA139" s="111"/>
      <c r="AB139" s="111"/>
      <c r="AD139" s="41"/>
      <c r="AE139" s="41"/>
      <c r="AF139" s="41"/>
    </row>
    <row r="140" spans="2:32" s="4" customFormat="1">
      <c r="B140" s="73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85"/>
      <c r="Z140" s="85"/>
      <c r="AA140" s="111"/>
      <c r="AB140" s="111"/>
      <c r="AD140" s="41"/>
      <c r="AE140" s="41"/>
      <c r="AF140" s="41"/>
    </row>
    <row r="141" spans="2:32" s="4" customFormat="1">
      <c r="B141" s="73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85"/>
      <c r="Z141" s="85"/>
      <c r="AA141" s="111"/>
      <c r="AB141" s="111"/>
      <c r="AD141" s="41"/>
      <c r="AE141" s="41"/>
      <c r="AF141" s="41"/>
    </row>
    <row r="142" spans="2:32" s="4" customFormat="1">
      <c r="B142" s="73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85"/>
      <c r="Z142" s="85"/>
      <c r="AA142" s="111"/>
      <c r="AB142" s="111"/>
      <c r="AD142" s="41"/>
      <c r="AE142" s="41"/>
      <c r="AF142" s="41"/>
    </row>
    <row r="143" spans="2:32" s="4" customFormat="1">
      <c r="B143" s="73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85"/>
      <c r="Z143" s="85"/>
      <c r="AA143" s="111"/>
      <c r="AB143" s="111"/>
      <c r="AD143" s="41"/>
      <c r="AE143" s="41"/>
      <c r="AF143" s="41"/>
    </row>
    <row r="144" spans="2:32" s="4" customFormat="1">
      <c r="B144" s="73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85"/>
      <c r="Z144" s="85"/>
      <c r="AA144" s="111"/>
      <c r="AB144" s="111"/>
      <c r="AD144" s="41"/>
      <c r="AE144" s="41"/>
      <c r="AF144" s="41"/>
    </row>
    <row r="145" spans="2:32" s="4" customFormat="1">
      <c r="B145" s="73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85"/>
      <c r="Z145" s="85"/>
      <c r="AA145" s="111"/>
      <c r="AB145" s="111"/>
      <c r="AD145" s="41"/>
      <c r="AE145" s="41"/>
      <c r="AF145" s="41"/>
    </row>
    <row r="146" spans="2:32" s="4" customFormat="1">
      <c r="B146" s="73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85"/>
      <c r="Z146" s="85"/>
      <c r="AA146" s="111"/>
      <c r="AB146" s="111"/>
      <c r="AD146" s="41"/>
      <c r="AE146" s="41"/>
      <c r="AF146" s="41"/>
    </row>
    <row r="147" spans="2:32" s="4" customFormat="1">
      <c r="B147" s="73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85"/>
      <c r="Z147" s="85"/>
      <c r="AA147" s="111"/>
      <c r="AB147" s="111"/>
      <c r="AD147" s="41"/>
      <c r="AE147" s="41"/>
      <c r="AF147" s="41"/>
    </row>
    <row r="148" spans="2:32" s="4" customFormat="1">
      <c r="B148" s="73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85"/>
      <c r="Z148" s="85"/>
      <c r="AA148" s="111"/>
      <c r="AB148" s="111"/>
      <c r="AD148" s="41"/>
      <c r="AE148" s="41"/>
      <c r="AF148" s="41"/>
    </row>
    <row r="149" spans="2:32" s="4" customFormat="1">
      <c r="B149" s="73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85"/>
      <c r="Z149" s="85"/>
      <c r="AA149" s="111"/>
      <c r="AB149" s="111"/>
      <c r="AD149" s="41"/>
      <c r="AE149" s="41"/>
      <c r="AF149" s="41"/>
    </row>
    <row r="150" spans="2:32" s="4" customFormat="1">
      <c r="B150" s="73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85"/>
      <c r="Z150" s="85"/>
      <c r="AA150" s="111"/>
      <c r="AB150" s="111"/>
      <c r="AD150" s="41"/>
      <c r="AE150" s="41"/>
      <c r="AF150" s="41"/>
    </row>
    <row r="151" spans="2:32" s="4" customFormat="1">
      <c r="B151" s="73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85"/>
      <c r="Z151" s="85"/>
      <c r="AA151" s="111"/>
      <c r="AB151" s="111"/>
      <c r="AD151" s="41"/>
      <c r="AE151" s="41"/>
      <c r="AF151" s="41"/>
    </row>
    <row r="152" spans="2:32" s="4" customFormat="1">
      <c r="B152" s="73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85"/>
      <c r="Z152" s="85"/>
      <c r="AA152" s="111"/>
      <c r="AB152" s="111"/>
      <c r="AD152" s="41"/>
      <c r="AE152" s="41"/>
      <c r="AF152" s="41"/>
    </row>
    <row r="153" spans="2:32" s="4" customFormat="1">
      <c r="B153" s="73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85"/>
      <c r="Z153" s="85"/>
      <c r="AA153" s="111"/>
      <c r="AB153" s="111"/>
      <c r="AD153" s="41"/>
      <c r="AE153" s="41"/>
      <c r="AF153" s="41"/>
    </row>
    <row r="154" spans="2:32" s="4" customFormat="1">
      <c r="B154" s="73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85"/>
      <c r="Z154" s="85"/>
      <c r="AA154" s="111"/>
      <c r="AB154" s="111"/>
      <c r="AD154" s="41"/>
      <c r="AE154" s="41"/>
      <c r="AF154" s="41"/>
    </row>
    <row r="155" spans="2:32" s="4" customFormat="1">
      <c r="B155" s="73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85"/>
      <c r="Z155" s="85"/>
      <c r="AA155" s="111"/>
      <c r="AB155" s="111"/>
      <c r="AD155" s="41"/>
      <c r="AE155" s="41"/>
      <c r="AF155" s="41"/>
    </row>
    <row r="156" spans="2:32" s="4" customFormat="1">
      <c r="B156" s="73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85"/>
      <c r="Z156" s="85"/>
      <c r="AA156" s="111"/>
      <c r="AB156" s="111"/>
      <c r="AD156" s="41"/>
      <c r="AE156" s="41"/>
      <c r="AF156" s="41"/>
    </row>
    <row r="157" spans="2:32" s="4" customFormat="1">
      <c r="B157" s="73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85"/>
      <c r="Z157" s="85"/>
      <c r="AA157" s="111"/>
      <c r="AB157" s="111"/>
      <c r="AD157" s="41"/>
      <c r="AE157" s="41"/>
      <c r="AF157" s="41"/>
    </row>
    <row r="158" spans="2:32" s="4" customFormat="1">
      <c r="B158" s="73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85"/>
      <c r="Z158" s="85"/>
      <c r="AA158" s="111"/>
      <c r="AB158" s="111"/>
      <c r="AD158" s="41"/>
      <c r="AE158" s="41"/>
      <c r="AF158" s="41"/>
    </row>
    <row r="159" spans="2:32" s="4" customFormat="1">
      <c r="B159" s="73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85"/>
      <c r="Z159" s="85"/>
      <c r="AA159" s="111"/>
      <c r="AB159" s="111"/>
      <c r="AD159" s="41"/>
      <c r="AE159" s="41"/>
      <c r="AF159" s="41"/>
    </row>
    <row r="160" spans="2:32" s="4" customFormat="1">
      <c r="B160" s="73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85"/>
      <c r="Z160" s="85"/>
      <c r="AA160" s="111"/>
      <c r="AB160" s="111"/>
      <c r="AD160" s="41"/>
      <c r="AE160" s="41"/>
      <c r="AF160" s="41"/>
    </row>
    <row r="161" spans="2:32" s="4" customFormat="1">
      <c r="B161" s="73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85"/>
      <c r="Z161" s="85"/>
      <c r="AA161" s="111"/>
      <c r="AB161" s="111"/>
      <c r="AD161" s="41"/>
      <c r="AE161" s="41"/>
      <c r="AF161" s="41"/>
    </row>
    <row r="162" spans="2:32" s="4" customFormat="1">
      <c r="B162" s="73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85"/>
      <c r="Z162" s="85"/>
      <c r="AA162" s="111"/>
      <c r="AB162" s="111"/>
      <c r="AD162" s="41"/>
      <c r="AE162" s="41"/>
      <c r="AF162" s="41"/>
    </row>
    <row r="163" spans="2:32" s="4" customFormat="1">
      <c r="B163" s="73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85"/>
      <c r="Z163" s="85"/>
      <c r="AA163" s="111"/>
      <c r="AB163" s="111"/>
      <c r="AD163" s="41"/>
      <c r="AE163" s="41"/>
      <c r="AF163" s="41"/>
    </row>
    <row r="164" spans="2:32" s="4" customFormat="1">
      <c r="B164" s="73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85"/>
      <c r="Z164" s="85"/>
      <c r="AA164" s="111"/>
      <c r="AB164" s="111"/>
      <c r="AD164" s="41"/>
      <c r="AE164" s="41"/>
      <c r="AF164" s="41"/>
    </row>
    <row r="165" spans="2:32" s="4" customFormat="1">
      <c r="B165" s="73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85"/>
      <c r="Z165" s="85"/>
      <c r="AA165" s="111"/>
      <c r="AB165" s="111"/>
      <c r="AD165" s="41"/>
      <c r="AE165" s="41"/>
      <c r="AF165" s="41"/>
    </row>
    <row r="166" spans="2:32" s="4" customFormat="1">
      <c r="B166" s="73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85"/>
      <c r="Z166" s="85"/>
      <c r="AA166" s="111"/>
      <c r="AB166" s="111"/>
      <c r="AD166" s="41"/>
      <c r="AE166" s="41"/>
      <c r="AF166" s="41"/>
    </row>
    <row r="167" spans="2:32" s="4" customFormat="1">
      <c r="B167" s="73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85"/>
      <c r="Z167" s="85"/>
      <c r="AA167" s="111"/>
      <c r="AB167" s="111"/>
      <c r="AD167" s="41"/>
      <c r="AE167" s="41"/>
      <c r="AF167" s="41"/>
    </row>
    <row r="168" spans="2:32" s="4" customFormat="1">
      <c r="B168" s="73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85"/>
      <c r="Z168" s="85"/>
      <c r="AA168" s="111"/>
      <c r="AB168" s="111"/>
      <c r="AD168" s="41"/>
      <c r="AE168" s="41"/>
      <c r="AF168" s="41"/>
    </row>
    <row r="169" spans="2:32" s="4" customFormat="1">
      <c r="B169" s="73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85"/>
      <c r="Z169" s="85"/>
      <c r="AA169" s="111"/>
      <c r="AB169" s="111"/>
      <c r="AD169" s="41"/>
      <c r="AE169" s="41"/>
      <c r="AF169" s="41"/>
    </row>
    <row r="170" spans="2:32" s="4" customFormat="1">
      <c r="B170" s="73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85"/>
      <c r="Z170" s="85"/>
      <c r="AA170" s="111"/>
      <c r="AB170" s="111"/>
      <c r="AD170" s="41"/>
      <c r="AE170" s="41"/>
      <c r="AF170" s="41"/>
    </row>
    <row r="171" spans="2:32" s="4" customFormat="1">
      <c r="B171" s="73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85"/>
      <c r="Z171" s="85"/>
      <c r="AA171" s="111"/>
      <c r="AB171" s="111"/>
      <c r="AD171" s="41"/>
      <c r="AE171" s="41"/>
      <c r="AF171" s="41"/>
    </row>
    <row r="172" spans="2:32" s="4" customFormat="1">
      <c r="B172" s="73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85"/>
      <c r="Z172" s="85"/>
      <c r="AA172" s="111"/>
      <c r="AB172" s="111"/>
      <c r="AD172" s="41"/>
      <c r="AE172" s="41"/>
      <c r="AF172" s="41"/>
    </row>
    <row r="173" spans="2:32" s="4" customFormat="1">
      <c r="B173" s="73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85"/>
      <c r="Z173" s="85"/>
      <c r="AA173" s="111"/>
      <c r="AB173" s="111"/>
      <c r="AD173" s="41"/>
      <c r="AE173" s="41"/>
      <c r="AF173" s="41"/>
    </row>
    <row r="174" spans="2:32" s="4" customFormat="1">
      <c r="B174" s="73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85"/>
      <c r="Z174" s="85"/>
      <c r="AA174" s="111"/>
      <c r="AB174" s="111"/>
      <c r="AD174" s="41"/>
      <c r="AE174" s="41"/>
      <c r="AF174" s="41"/>
    </row>
    <row r="175" spans="2:32" s="4" customFormat="1">
      <c r="B175" s="73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85"/>
      <c r="Z175" s="85"/>
      <c r="AA175" s="111"/>
      <c r="AB175" s="111"/>
      <c r="AD175" s="41"/>
      <c r="AE175" s="41"/>
      <c r="AF175" s="41"/>
    </row>
    <row r="176" spans="2:32" s="4" customFormat="1">
      <c r="B176" s="73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85"/>
      <c r="Z176" s="85"/>
      <c r="AA176" s="111"/>
      <c r="AB176" s="111"/>
      <c r="AD176" s="41"/>
      <c r="AE176" s="41"/>
      <c r="AF176" s="41"/>
    </row>
    <row r="177" spans="2:32" s="4" customFormat="1">
      <c r="B177" s="73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85"/>
      <c r="Z177" s="85"/>
      <c r="AA177" s="111"/>
      <c r="AB177" s="111"/>
      <c r="AD177" s="41"/>
      <c r="AE177" s="41"/>
      <c r="AF177" s="41"/>
    </row>
    <row r="178" spans="2:32" s="4" customFormat="1">
      <c r="B178" s="73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85"/>
      <c r="Z178" s="85"/>
      <c r="AA178" s="111"/>
      <c r="AB178" s="111"/>
      <c r="AD178" s="41"/>
      <c r="AE178" s="41"/>
      <c r="AF178" s="41"/>
    </row>
    <row r="179" spans="2:32" s="4" customFormat="1">
      <c r="B179" s="73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85"/>
      <c r="Z179" s="85"/>
      <c r="AA179" s="111"/>
      <c r="AB179" s="111"/>
      <c r="AD179" s="41"/>
      <c r="AE179" s="41"/>
      <c r="AF179" s="41"/>
    </row>
    <row r="180" spans="2:32" s="4" customFormat="1">
      <c r="B180" s="73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85"/>
      <c r="Z180" s="85"/>
      <c r="AA180" s="111"/>
      <c r="AB180" s="111"/>
      <c r="AD180" s="41"/>
      <c r="AE180" s="41"/>
      <c r="AF180" s="41"/>
    </row>
    <row r="181" spans="2:32" s="4" customFormat="1">
      <c r="B181" s="73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85"/>
      <c r="Z181" s="85"/>
      <c r="AA181" s="111"/>
      <c r="AB181" s="111"/>
      <c r="AD181" s="41"/>
      <c r="AE181" s="41"/>
      <c r="AF181" s="41"/>
    </row>
    <row r="182" spans="2:32" s="4" customFormat="1">
      <c r="B182" s="73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85"/>
      <c r="Z182" s="85"/>
      <c r="AA182" s="111"/>
      <c r="AB182" s="111"/>
      <c r="AD182" s="41"/>
      <c r="AE182" s="41"/>
      <c r="AF182" s="41"/>
    </row>
    <row r="183" spans="2:32" s="4" customFormat="1">
      <c r="B183" s="73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85"/>
      <c r="Z183" s="85"/>
      <c r="AA183" s="111"/>
      <c r="AB183" s="111"/>
      <c r="AD183" s="41"/>
      <c r="AE183" s="41"/>
      <c r="AF183" s="41"/>
    </row>
    <row r="184" spans="2:32" s="4" customFormat="1">
      <c r="B184" s="73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85"/>
      <c r="Z184" s="85"/>
      <c r="AA184" s="111"/>
      <c r="AB184" s="111"/>
      <c r="AD184" s="41"/>
      <c r="AE184" s="41"/>
      <c r="AF184" s="41"/>
    </row>
    <row r="185" spans="2:32" s="4" customFormat="1">
      <c r="B185" s="73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85"/>
      <c r="Z185" s="85"/>
      <c r="AA185" s="111"/>
      <c r="AB185" s="111"/>
      <c r="AD185" s="41"/>
      <c r="AE185" s="41"/>
      <c r="AF185" s="41"/>
    </row>
    <row r="186" spans="2:32" s="4" customFormat="1">
      <c r="B186" s="73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85"/>
      <c r="Z186" s="85"/>
      <c r="AA186" s="111"/>
      <c r="AB186" s="111"/>
      <c r="AD186" s="41"/>
      <c r="AE186" s="41"/>
      <c r="AF186" s="41"/>
    </row>
    <row r="187" spans="2:32" s="4" customFormat="1">
      <c r="B187" s="73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85"/>
      <c r="Z187" s="85"/>
      <c r="AA187" s="111"/>
      <c r="AB187" s="111"/>
      <c r="AD187" s="41"/>
      <c r="AE187" s="41"/>
      <c r="AF187" s="41"/>
    </row>
    <row r="188" spans="2:32" s="4" customFormat="1">
      <c r="B188" s="73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85"/>
      <c r="Z188" s="85"/>
      <c r="AA188" s="111"/>
      <c r="AB188" s="111"/>
      <c r="AD188" s="41"/>
      <c r="AE188" s="41"/>
      <c r="AF188" s="41"/>
    </row>
    <row r="189" spans="2:32" s="4" customFormat="1">
      <c r="B189" s="73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85"/>
      <c r="Z189" s="85"/>
      <c r="AA189" s="111"/>
      <c r="AB189" s="111"/>
      <c r="AD189" s="41"/>
      <c r="AE189" s="41"/>
      <c r="AF189" s="41"/>
    </row>
    <row r="190" spans="2:32" s="4" customFormat="1">
      <c r="B190" s="73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85"/>
      <c r="Z190" s="85"/>
      <c r="AA190" s="111"/>
      <c r="AB190" s="111"/>
      <c r="AD190" s="41"/>
      <c r="AE190" s="41"/>
      <c r="AF190" s="41"/>
    </row>
    <row r="191" spans="2:32" s="4" customFormat="1">
      <c r="B191" s="73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85"/>
      <c r="Z191" s="85"/>
      <c r="AA191" s="111"/>
      <c r="AB191" s="111"/>
      <c r="AD191" s="41"/>
      <c r="AE191" s="41"/>
      <c r="AF191" s="41"/>
    </row>
    <row r="192" spans="2:32" s="4" customFormat="1">
      <c r="B192" s="73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85"/>
      <c r="Z192" s="85"/>
      <c r="AA192" s="111"/>
      <c r="AB192" s="111"/>
      <c r="AD192" s="41"/>
      <c r="AE192" s="41"/>
      <c r="AF192" s="41"/>
    </row>
    <row r="193" spans="2:32" s="4" customFormat="1">
      <c r="B193" s="73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85"/>
      <c r="Z193" s="85"/>
      <c r="AA193" s="111"/>
      <c r="AB193" s="111"/>
      <c r="AD193" s="41"/>
      <c r="AE193" s="41"/>
      <c r="AF193" s="41"/>
    </row>
    <row r="194" spans="2:32" s="4" customFormat="1">
      <c r="B194" s="73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85"/>
      <c r="Z194" s="85"/>
      <c r="AA194" s="111"/>
      <c r="AB194" s="111"/>
      <c r="AD194" s="41"/>
      <c r="AE194" s="41"/>
      <c r="AF194" s="41"/>
    </row>
    <row r="195" spans="2:32" s="4" customFormat="1">
      <c r="B195" s="73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85"/>
      <c r="Z195" s="85"/>
      <c r="AA195" s="111"/>
      <c r="AB195" s="111"/>
      <c r="AD195" s="41"/>
      <c r="AE195" s="41"/>
      <c r="AF195" s="41"/>
    </row>
    <row r="196" spans="2:32" s="4" customFormat="1">
      <c r="B196" s="73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85"/>
      <c r="Z196" s="85"/>
      <c r="AA196" s="111"/>
      <c r="AB196" s="111"/>
      <c r="AD196" s="41"/>
      <c r="AE196" s="41"/>
      <c r="AF196" s="41"/>
    </row>
    <row r="197" spans="2:32" s="4" customFormat="1">
      <c r="B197" s="73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85"/>
      <c r="Z197" s="85"/>
      <c r="AA197" s="111"/>
      <c r="AB197" s="111"/>
      <c r="AD197" s="41"/>
      <c r="AE197" s="41"/>
      <c r="AF197" s="41"/>
    </row>
    <row r="198" spans="2:32" s="4" customFormat="1">
      <c r="B198" s="73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85"/>
      <c r="Z198" s="85"/>
      <c r="AA198" s="111"/>
      <c r="AB198" s="111"/>
      <c r="AD198" s="41"/>
      <c r="AE198" s="41"/>
      <c r="AF198" s="41"/>
    </row>
    <row r="199" spans="2:32" s="4" customFormat="1">
      <c r="B199" s="73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85"/>
      <c r="Z199" s="85"/>
      <c r="AA199" s="111"/>
      <c r="AB199" s="111"/>
      <c r="AD199" s="41"/>
      <c r="AE199" s="41"/>
      <c r="AF199" s="41"/>
    </row>
    <row r="200" spans="2:32" s="4" customFormat="1">
      <c r="B200" s="73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85"/>
      <c r="Z200" s="85"/>
      <c r="AA200" s="111"/>
      <c r="AB200" s="111"/>
      <c r="AD200" s="41"/>
      <c r="AE200" s="41"/>
      <c r="AF200" s="41"/>
    </row>
    <row r="201" spans="2:32" s="4" customFormat="1">
      <c r="B201" s="73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85"/>
      <c r="Z201" s="85"/>
      <c r="AA201" s="111"/>
      <c r="AB201" s="111"/>
      <c r="AD201" s="41"/>
      <c r="AE201" s="41"/>
      <c r="AF201" s="41"/>
    </row>
    <row r="202" spans="2:32" s="4" customFormat="1">
      <c r="B202" s="73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85"/>
      <c r="Z202" s="85"/>
      <c r="AA202" s="111"/>
      <c r="AB202" s="111"/>
      <c r="AD202" s="41"/>
      <c r="AE202" s="41"/>
      <c r="AF202" s="41"/>
    </row>
    <row r="203" spans="2:32" s="4" customFormat="1">
      <c r="B203" s="73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85"/>
      <c r="Z203" s="85"/>
      <c r="AA203" s="111"/>
      <c r="AB203" s="111"/>
      <c r="AD203" s="41"/>
      <c r="AE203" s="41"/>
      <c r="AF203" s="41"/>
    </row>
    <row r="204" spans="2:32" s="4" customFormat="1">
      <c r="B204" s="73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85"/>
      <c r="Z204" s="85"/>
      <c r="AA204" s="111"/>
      <c r="AB204" s="111"/>
      <c r="AD204" s="41"/>
      <c r="AE204" s="41"/>
      <c r="AF204" s="41"/>
    </row>
    <row r="205" spans="2:32" s="4" customFormat="1">
      <c r="B205" s="73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85"/>
      <c r="Z205" s="85"/>
      <c r="AA205" s="111"/>
      <c r="AB205" s="111"/>
      <c r="AD205" s="41"/>
      <c r="AE205" s="41"/>
      <c r="AF205" s="41"/>
    </row>
    <row r="206" spans="2:32" s="4" customFormat="1">
      <c r="B206" s="73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85"/>
      <c r="Z206" s="85"/>
      <c r="AA206" s="111"/>
      <c r="AB206" s="111"/>
      <c r="AD206" s="41"/>
      <c r="AE206" s="41"/>
      <c r="AF206" s="41"/>
    </row>
    <row r="207" spans="2:32" s="4" customFormat="1">
      <c r="B207" s="73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85"/>
      <c r="Z207" s="85"/>
      <c r="AA207" s="111"/>
      <c r="AB207" s="111"/>
      <c r="AD207" s="41"/>
      <c r="AE207" s="41"/>
      <c r="AF207" s="41"/>
    </row>
    <row r="208" spans="2:32" s="4" customFormat="1">
      <c r="B208" s="73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85"/>
      <c r="Z208" s="85"/>
      <c r="AA208" s="111"/>
      <c r="AB208" s="111"/>
      <c r="AD208" s="41"/>
      <c r="AE208" s="41"/>
      <c r="AF208" s="41"/>
    </row>
    <row r="209" spans="2:32" s="4" customFormat="1">
      <c r="B209" s="73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85"/>
      <c r="Z209" s="85"/>
      <c r="AA209" s="111"/>
      <c r="AB209" s="111"/>
      <c r="AD209" s="41"/>
      <c r="AE209" s="41"/>
      <c r="AF209" s="41"/>
    </row>
    <row r="210" spans="2:32" s="4" customFormat="1">
      <c r="B210" s="73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85"/>
      <c r="Z210" s="85"/>
      <c r="AA210" s="111"/>
      <c r="AB210" s="111"/>
      <c r="AD210" s="41"/>
      <c r="AE210" s="41"/>
      <c r="AF210" s="41"/>
    </row>
    <row r="211" spans="2:32" s="4" customFormat="1">
      <c r="B211" s="73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85"/>
      <c r="Z211" s="85"/>
      <c r="AA211" s="111"/>
      <c r="AB211" s="111"/>
      <c r="AD211" s="41"/>
      <c r="AE211" s="41"/>
      <c r="AF211" s="41"/>
    </row>
    <row r="212" spans="2:32" s="4" customFormat="1">
      <c r="B212" s="73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85"/>
      <c r="Z212" s="85"/>
      <c r="AA212" s="111"/>
      <c r="AB212" s="111"/>
      <c r="AD212" s="41"/>
      <c r="AE212" s="41"/>
      <c r="AF212" s="41"/>
    </row>
    <row r="213" spans="2:32" s="4" customFormat="1">
      <c r="B213" s="73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85"/>
      <c r="Z213" s="85"/>
      <c r="AA213" s="111"/>
      <c r="AB213" s="111"/>
      <c r="AD213" s="41"/>
      <c r="AE213" s="41"/>
      <c r="AF213" s="41"/>
    </row>
    <row r="214" spans="2:32" s="4" customFormat="1">
      <c r="B214" s="73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85"/>
      <c r="Z214" s="85"/>
      <c r="AA214" s="111"/>
      <c r="AB214" s="111"/>
      <c r="AD214" s="41"/>
      <c r="AE214" s="41"/>
      <c r="AF214" s="41"/>
    </row>
    <row r="215" spans="2:32" s="4" customFormat="1">
      <c r="B215" s="73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85"/>
      <c r="Z215" s="85"/>
      <c r="AA215" s="111"/>
      <c r="AB215" s="111"/>
      <c r="AD215" s="41"/>
      <c r="AE215" s="41"/>
      <c r="AF215" s="41"/>
    </row>
    <row r="216" spans="2:32" s="4" customFormat="1">
      <c r="B216" s="73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85"/>
      <c r="Z216" s="85"/>
      <c r="AA216" s="111"/>
      <c r="AB216" s="111"/>
      <c r="AD216" s="41"/>
      <c r="AE216" s="41"/>
      <c r="AF216" s="41"/>
    </row>
    <row r="217" spans="2:32" s="4" customFormat="1">
      <c r="B217" s="73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85"/>
      <c r="Z217" s="85"/>
      <c r="AA217" s="111"/>
      <c r="AB217" s="111"/>
      <c r="AD217" s="41"/>
      <c r="AE217" s="41"/>
      <c r="AF217" s="41"/>
    </row>
    <row r="218" spans="2:32" s="4" customFormat="1">
      <c r="B218" s="73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85"/>
      <c r="Z218" s="85"/>
      <c r="AA218" s="111"/>
      <c r="AB218" s="111"/>
      <c r="AD218" s="41"/>
      <c r="AE218" s="41"/>
      <c r="AF218" s="41"/>
    </row>
    <row r="219" spans="2:32" s="4" customFormat="1">
      <c r="B219" s="73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85"/>
      <c r="Z219" s="85"/>
      <c r="AA219" s="111"/>
      <c r="AB219" s="111"/>
      <c r="AD219" s="41"/>
      <c r="AE219" s="41"/>
      <c r="AF219" s="41"/>
    </row>
    <row r="220" spans="2:32" s="4" customFormat="1">
      <c r="B220" s="73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85"/>
      <c r="Z220" s="85"/>
      <c r="AA220" s="111"/>
      <c r="AB220" s="111"/>
      <c r="AD220" s="41"/>
      <c r="AE220" s="41"/>
      <c r="AF220" s="41"/>
    </row>
    <row r="221" spans="2:32" s="4" customFormat="1">
      <c r="B221" s="73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85"/>
      <c r="Z221" s="85"/>
      <c r="AA221" s="111"/>
      <c r="AB221" s="111"/>
      <c r="AD221" s="41"/>
      <c r="AE221" s="41"/>
      <c r="AF221" s="41"/>
    </row>
    <row r="222" spans="2:32" s="4" customFormat="1">
      <c r="B222" s="73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85"/>
      <c r="Z222" s="85"/>
      <c r="AA222" s="111"/>
      <c r="AB222" s="111"/>
      <c r="AD222" s="41"/>
      <c r="AE222" s="41"/>
      <c r="AF222" s="41"/>
    </row>
    <row r="223" spans="2:32" s="4" customFormat="1">
      <c r="B223" s="73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85"/>
      <c r="Z223" s="85"/>
      <c r="AA223" s="111"/>
      <c r="AB223" s="111"/>
      <c r="AD223" s="41"/>
      <c r="AE223" s="41"/>
      <c r="AF223" s="41"/>
    </row>
    <row r="224" spans="2:32" s="4" customFormat="1">
      <c r="B224" s="73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85"/>
      <c r="Z224" s="85"/>
      <c r="AA224" s="111"/>
      <c r="AB224" s="111"/>
      <c r="AD224" s="41"/>
      <c r="AE224" s="41"/>
      <c r="AF224" s="41"/>
    </row>
    <row r="225" spans="2:32" s="4" customFormat="1">
      <c r="B225" s="73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85"/>
      <c r="Z225" s="85"/>
      <c r="AA225" s="111"/>
      <c r="AB225" s="111"/>
      <c r="AD225" s="41"/>
      <c r="AE225" s="41"/>
      <c r="AF225" s="41"/>
    </row>
    <row r="226" spans="2:32" s="4" customFormat="1">
      <c r="B226" s="73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85"/>
      <c r="Z226" s="85"/>
      <c r="AA226" s="111"/>
      <c r="AB226" s="111"/>
      <c r="AD226" s="41"/>
      <c r="AE226" s="41"/>
      <c r="AF226" s="41"/>
    </row>
    <row r="227" spans="2:32" s="4" customFormat="1">
      <c r="B227" s="73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85"/>
      <c r="Z227" s="85"/>
      <c r="AA227" s="111"/>
      <c r="AB227" s="111"/>
      <c r="AD227" s="41"/>
      <c r="AE227" s="41"/>
      <c r="AF227" s="41"/>
    </row>
    <row r="228" spans="2:32" s="4" customFormat="1">
      <c r="B228" s="73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85"/>
      <c r="Z228" s="85"/>
      <c r="AA228" s="111"/>
      <c r="AB228" s="111"/>
      <c r="AD228" s="41"/>
      <c r="AE228" s="41"/>
      <c r="AF228" s="41"/>
    </row>
    <row r="229" spans="2:32" s="4" customFormat="1">
      <c r="B229" s="73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85"/>
      <c r="Z229" s="85"/>
      <c r="AA229" s="111"/>
      <c r="AB229" s="111"/>
      <c r="AD229" s="41"/>
      <c r="AE229" s="41"/>
      <c r="AF229" s="41"/>
    </row>
    <row r="230" spans="2:32" s="4" customFormat="1">
      <c r="B230" s="73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85"/>
      <c r="Z230" s="85"/>
      <c r="AA230" s="111"/>
      <c r="AB230" s="111"/>
      <c r="AD230" s="41"/>
      <c r="AE230" s="41"/>
      <c r="AF230" s="41"/>
    </row>
    <row r="231" spans="2:32" s="4" customFormat="1">
      <c r="B231" s="73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85"/>
      <c r="Z231" s="85"/>
      <c r="AA231" s="111"/>
      <c r="AB231" s="111"/>
      <c r="AD231" s="41"/>
      <c r="AE231" s="41"/>
      <c r="AF231" s="41"/>
    </row>
    <row r="232" spans="2:32" s="4" customFormat="1">
      <c r="B232" s="73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85"/>
      <c r="Z232" s="85"/>
      <c r="AA232" s="111"/>
      <c r="AB232" s="111"/>
      <c r="AD232" s="41"/>
      <c r="AE232" s="41"/>
      <c r="AF232" s="41"/>
    </row>
    <row r="233" spans="2:32" s="4" customFormat="1">
      <c r="B233" s="73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85"/>
      <c r="Z233" s="85"/>
      <c r="AA233" s="111"/>
      <c r="AB233" s="111"/>
      <c r="AD233" s="41"/>
      <c r="AE233" s="41"/>
      <c r="AF233" s="41"/>
    </row>
    <row r="234" spans="2:32" s="4" customFormat="1">
      <c r="B234" s="73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85"/>
      <c r="Z234" s="85"/>
      <c r="AA234" s="111"/>
      <c r="AB234" s="111"/>
      <c r="AD234" s="41"/>
      <c r="AE234" s="41"/>
      <c r="AF234" s="41"/>
    </row>
    <row r="235" spans="2:32" s="4" customFormat="1">
      <c r="B235" s="73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85"/>
      <c r="Z235" s="85"/>
      <c r="AA235" s="111"/>
      <c r="AB235" s="111"/>
      <c r="AD235" s="41"/>
      <c r="AE235" s="41"/>
      <c r="AF235" s="41"/>
    </row>
    <row r="236" spans="2:32" s="4" customFormat="1">
      <c r="B236" s="73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85"/>
      <c r="Z236" s="85"/>
      <c r="AA236" s="111"/>
      <c r="AB236" s="111"/>
      <c r="AD236" s="41"/>
      <c r="AE236" s="41"/>
      <c r="AF236" s="41"/>
    </row>
    <row r="237" spans="2:32" s="4" customFormat="1">
      <c r="B237" s="73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85"/>
      <c r="Z237" s="85"/>
      <c r="AA237" s="111"/>
      <c r="AB237" s="111"/>
      <c r="AD237" s="41"/>
      <c r="AE237" s="41"/>
      <c r="AF237" s="41"/>
    </row>
    <row r="238" spans="2:32" s="4" customFormat="1">
      <c r="B238" s="73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85"/>
      <c r="Z238" s="85"/>
      <c r="AA238" s="111"/>
      <c r="AB238" s="111"/>
      <c r="AD238" s="41"/>
      <c r="AE238" s="41"/>
      <c r="AF238" s="41"/>
    </row>
    <row r="239" spans="2:32" s="4" customFormat="1">
      <c r="B239" s="73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85"/>
      <c r="Z239" s="85"/>
      <c r="AA239" s="111"/>
      <c r="AB239" s="111"/>
      <c r="AD239" s="41"/>
      <c r="AE239" s="41"/>
      <c r="AF239" s="41"/>
    </row>
    <row r="240" spans="2:32" s="4" customFormat="1">
      <c r="B240" s="73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85"/>
      <c r="Z240" s="85"/>
      <c r="AA240" s="111"/>
      <c r="AB240" s="111"/>
      <c r="AD240" s="41"/>
      <c r="AE240" s="41"/>
      <c r="AF240" s="41"/>
    </row>
    <row r="241" spans="2:32" s="4" customFormat="1">
      <c r="B241" s="73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85"/>
      <c r="Z241" s="85"/>
      <c r="AA241" s="111"/>
      <c r="AB241" s="111"/>
      <c r="AD241" s="41"/>
      <c r="AE241" s="41"/>
      <c r="AF241" s="41"/>
    </row>
    <row r="242" spans="2:32" s="4" customFormat="1">
      <c r="B242" s="73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85"/>
      <c r="Z242" s="85"/>
      <c r="AA242" s="111"/>
      <c r="AB242" s="111"/>
      <c r="AD242" s="41"/>
      <c r="AE242" s="41"/>
      <c r="AF242" s="41"/>
    </row>
    <row r="243" spans="2:32" s="4" customFormat="1">
      <c r="B243" s="73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85"/>
      <c r="Z243" s="85"/>
      <c r="AA243" s="111"/>
      <c r="AB243" s="111"/>
      <c r="AD243" s="41"/>
      <c r="AE243" s="41"/>
      <c r="AF243" s="41"/>
    </row>
    <row r="244" spans="2:32" s="4" customFormat="1">
      <c r="B244" s="73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85"/>
      <c r="Z244" s="85"/>
      <c r="AA244" s="111"/>
      <c r="AB244" s="111"/>
      <c r="AD244" s="41"/>
      <c r="AE244" s="41"/>
      <c r="AF244" s="41"/>
    </row>
    <row r="245" spans="2:32" s="4" customFormat="1">
      <c r="B245" s="73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85"/>
      <c r="Z245" s="85"/>
      <c r="AA245" s="111"/>
      <c r="AB245" s="111"/>
      <c r="AD245" s="41"/>
      <c r="AE245" s="41"/>
      <c r="AF245" s="41"/>
    </row>
    <row r="246" spans="2:32" s="4" customFormat="1">
      <c r="B246" s="73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85"/>
      <c r="Z246" s="85"/>
      <c r="AA246" s="111"/>
      <c r="AB246" s="111"/>
      <c r="AD246" s="41"/>
      <c r="AE246" s="41"/>
      <c r="AF246" s="41"/>
    </row>
    <row r="247" spans="2:32" s="4" customFormat="1">
      <c r="B247" s="73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85"/>
      <c r="Z247" s="85"/>
      <c r="AA247" s="111"/>
      <c r="AB247" s="111"/>
      <c r="AD247" s="41"/>
      <c r="AE247" s="41"/>
      <c r="AF247" s="41"/>
    </row>
    <row r="248" spans="2:32" s="4" customFormat="1">
      <c r="B248" s="73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85"/>
      <c r="Z248" s="85"/>
      <c r="AA248" s="111"/>
      <c r="AB248" s="111"/>
      <c r="AD248" s="41"/>
      <c r="AE248" s="41"/>
      <c r="AF248" s="41"/>
    </row>
    <row r="249" spans="2:32" s="4" customFormat="1">
      <c r="B249" s="73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85"/>
      <c r="Z249" s="85"/>
      <c r="AA249" s="111"/>
      <c r="AB249" s="111"/>
      <c r="AD249" s="41"/>
      <c r="AE249" s="41"/>
      <c r="AF249" s="41"/>
    </row>
    <row r="250" spans="2:32" s="4" customFormat="1">
      <c r="B250" s="73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85"/>
      <c r="Z250" s="85"/>
      <c r="AA250" s="111"/>
      <c r="AB250" s="111"/>
      <c r="AD250" s="41"/>
      <c r="AE250" s="41"/>
      <c r="AF250" s="41"/>
    </row>
    <row r="251" spans="2:32" s="4" customFormat="1">
      <c r="B251" s="73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85"/>
      <c r="Z251" s="85"/>
      <c r="AA251" s="111"/>
      <c r="AB251" s="111"/>
      <c r="AD251" s="41"/>
      <c r="AE251" s="41"/>
      <c r="AF251" s="41"/>
    </row>
    <row r="252" spans="2:32" s="4" customFormat="1">
      <c r="B252" s="73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85"/>
      <c r="Z252" s="85"/>
      <c r="AA252" s="111"/>
      <c r="AB252" s="111"/>
      <c r="AD252" s="41"/>
      <c r="AE252" s="41"/>
      <c r="AF252" s="41"/>
    </row>
    <row r="253" spans="2:32" s="4" customFormat="1">
      <c r="B253" s="73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85"/>
      <c r="Z253" s="85"/>
      <c r="AA253" s="111"/>
      <c r="AB253" s="111"/>
      <c r="AD253" s="41"/>
      <c r="AE253" s="41"/>
      <c r="AF253" s="41"/>
    </row>
    <row r="254" spans="2:32" s="4" customFormat="1">
      <c r="B254" s="73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85"/>
      <c r="Z254" s="85"/>
      <c r="AA254" s="111"/>
      <c r="AB254" s="111"/>
      <c r="AD254" s="41"/>
      <c r="AE254" s="41"/>
      <c r="AF254" s="41"/>
    </row>
    <row r="255" spans="2:32" s="4" customFormat="1">
      <c r="B255" s="73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85"/>
      <c r="Z255" s="85"/>
      <c r="AA255" s="111"/>
      <c r="AB255" s="111"/>
      <c r="AD255" s="41"/>
      <c r="AE255" s="41"/>
      <c r="AF255" s="41"/>
    </row>
    <row r="256" spans="2:32" s="4" customFormat="1">
      <c r="B256" s="73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85"/>
      <c r="Z256" s="85"/>
      <c r="AA256" s="111"/>
      <c r="AB256" s="111"/>
      <c r="AD256" s="41"/>
      <c r="AE256" s="41"/>
      <c r="AF256" s="41"/>
    </row>
    <row r="257" spans="2:32" s="4" customFormat="1">
      <c r="B257" s="73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85"/>
      <c r="Z257" s="85"/>
      <c r="AA257" s="111"/>
      <c r="AB257" s="111"/>
      <c r="AD257" s="41"/>
      <c r="AE257" s="41"/>
      <c r="AF257" s="41"/>
    </row>
    <row r="258" spans="2:32" s="4" customFormat="1">
      <c r="B258" s="73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85"/>
      <c r="Z258" s="85"/>
      <c r="AA258" s="111"/>
      <c r="AB258" s="111"/>
      <c r="AD258" s="41"/>
      <c r="AE258" s="41"/>
      <c r="AF258" s="41"/>
    </row>
    <row r="259" spans="2:32" s="4" customFormat="1">
      <c r="B259" s="73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85"/>
      <c r="Z259" s="85"/>
      <c r="AA259" s="111"/>
      <c r="AB259" s="111"/>
      <c r="AD259" s="41"/>
      <c r="AE259" s="41"/>
      <c r="AF259" s="41"/>
    </row>
    <row r="260" spans="2:32" s="4" customFormat="1">
      <c r="B260" s="73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85"/>
      <c r="Z260" s="85"/>
      <c r="AA260" s="111"/>
      <c r="AB260" s="111"/>
      <c r="AD260" s="41"/>
      <c r="AE260" s="41"/>
      <c r="AF260" s="41"/>
    </row>
    <row r="261" spans="2:32" s="4" customFormat="1">
      <c r="B261" s="73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85"/>
      <c r="Z261" s="85"/>
      <c r="AA261" s="111"/>
      <c r="AB261" s="111"/>
      <c r="AD261" s="41"/>
      <c r="AE261" s="41"/>
      <c r="AF261" s="41"/>
    </row>
    <row r="262" spans="2:32" s="4" customFormat="1">
      <c r="B262" s="73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85"/>
      <c r="Z262" s="85"/>
      <c r="AA262" s="111"/>
      <c r="AB262" s="111"/>
      <c r="AD262" s="41"/>
      <c r="AE262" s="41"/>
      <c r="AF262" s="41"/>
    </row>
    <row r="263" spans="2:32" s="4" customFormat="1">
      <c r="B263" s="73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85"/>
      <c r="Z263" s="85"/>
      <c r="AA263" s="111"/>
      <c r="AB263" s="111"/>
      <c r="AD263" s="41"/>
      <c r="AE263" s="41"/>
      <c r="AF263" s="41"/>
    </row>
    <row r="264" spans="2:32" s="4" customFormat="1">
      <c r="B264" s="73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85"/>
      <c r="Z264" s="85"/>
      <c r="AA264" s="111"/>
      <c r="AB264" s="111"/>
      <c r="AD264" s="41"/>
      <c r="AE264" s="41"/>
      <c r="AF264" s="41"/>
    </row>
    <row r="265" spans="2:32" s="4" customFormat="1">
      <c r="B265" s="73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85"/>
      <c r="Z265" s="85"/>
      <c r="AA265" s="111"/>
      <c r="AB265" s="111"/>
      <c r="AD265" s="41"/>
      <c r="AE265" s="41"/>
      <c r="AF265" s="41"/>
    </row>
    <row r="266" spans="2:32" s="4" customFormat="1">
      <c r="B266" s="73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85"/>
      <c r="Z266" s="85"/>
      <c r="AA266" s="111"/>
      <c r="AB266" s="111"/>
      <c r="AD266" s="41"/>
      <c r="AE266" s="41"/>
      <c r="AF266" s="41"/>
    </row>
    <row r="267" spans="2:32" s="4" customFormat="1">
      <c r="B267" s="73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85"/>
      <c r="Z267" s="85"/>
      <c r="AA267" s="111"/>
      <c r="AB267" s="111"/>
      <c r="AD267" s="41"/>
      <c r="AE267" s="41"/>
      <c r="AF267" s="41"/>
    </row>
    <row r="268" spans="2:32" s="4" customFormat="1">
      <c r="B268" s="73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85"/>
      <c r="Z268" s="85"/>
      <c r="AA268" s="111"/>
      <c r="AB268" s="111"/>
      <c r="AD268" s="41"/>
      <c r="AE268" s="41"/>
      <c r="AF268" s="41"/>
    </row>
    <row r="269" spans="2:32" s="4" customFormat="1">
      <c r="B269" s="73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85"/>
      <c r="Z269" s="85"/>
      <c r="AA269" s="111"/>
      <c r="AB269" s="111"/>
      <c r="AD269" s="41"/>
      <c r="AE269" s="41"/>
      <c r="AF269" s="41"/>
    </row>
    <row r="270" spans="2:32" s="4" customFormat="1">
      <c r="B270" s="73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85"/>
      <c r="Z270" s="85"/>
      <c r="AA270" s="111"/>
      <c r="AB270" s="111"/>
      <c r="AD270" s="41"/>
      <c r="AE270" s="41"/>
      <c r="AF270" s="41"/>
    </row>
    <row r="271" spans="2:32" s="4" customFormat="1">
      <c r="B271" s="73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85"/>
      <c r="Z271" s="85"/>
      <c r="AA271" s="111"/>
      <c r="AB271" s="111"/>
      <c r="AD271" s="41"/>
      <c r="AE271" s="41"/>
      <c r="AF271" s="41"/>
    </row>
    <row r="272" spans="2:32" s="4" customFormat="1">
      <c r="B272" s="73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85"/>
      <c r="Z272" s="85"/>
      <c r="AA272" s="111"/>
      <c r="AB272" s="111"/>
      <c r="AD272" s="41"/>
      <c r="AE272" s="41"/>
      <c r="AF272" s="41"/>
    </row>
    <row r="273" spans="2:32" s="4" customFormat="1">
      <c r="B273" s="73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85"/>
      <c r="Z273" s="85"/>
      <c r="AA273" s="111"/>
      <c r="AB273" s="111"/>
      <c r="AD273" s="41"/>
      <c r="AE273" s="41"/>
      <c r="AF273" s="41"/>
    </row>
    <row r="274" spans="2:32" s="4" customFormat="1">
      <c r="B274" s="73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85"/>
      <c r="Z274" s="85"/>
      <c r="AA274" s="111"/>
      <c r="AB274" s="111"/>
      <c r="AD274" s="41"/>
      <c r="AE274" s="41"/>
      <c r="AF274" s="41"/>
    </row>
    <row r="275" spans="2:32" s="4" customFormat="1">
      <c r="B275" s="73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85"/>
      <c r="Z275" s="85"/>
      <c r="AA275" s="111"/>
      <c r="AB275" s="111"/>
      <c r="AD275" s="41"/>
      <c r="AE275" s="41"/>
      <c r="AF275" s="41"/>
    </row>
    <row r="276" spans="2:32" s="4" customFormat="1">
      <c r="B276" s="73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85"/>
      <c r="Z276" s="85"/>
      <c r="AA276" s="111"/>
      <c r="AB276" s="111"/>
      <c r="AD276" s="41"/>
      <c r="AE276" s="41"/>
      <c r="AF276" s="41"/>
    </row>
    <row r="277" spans="2:32" s="4" customFormat="1">
      <c r="B277" s="73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85"/>
      <c r="Z277" s="85"/>
      <c r="AA277" s="111"/>
      <c r="AB277" s="111"/>
      <c r="AD277" s="41"/>
      <c r="AE277" s="41"/>
      <c r="AF277" s="41"/>
    </row>
    <row r="278" spans="2:32" s="4" customFormat="1">
      <c r="B278" s="73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85"/>
      <c r="Z278" s="85"/>
      <c r="AA278" s="111"/>
      <c r="AB278" s="111"/>
      <c r="AD278" s="41"/>
      <c r="AE278" s="41"/>
      <c r="AF278" s="41"/>
    </row>
    <row r="279" spans="2:32" s="4" customFormat="1">
      <c r="B279" s="73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85"/>
      <c r="Z279" s="85"/>
      <c r="AA279" s="111"/>
      <c r="AB279" s="111"/>
      <c r="AD279" s="41"/>
      <c r="AE279" s="41"/>
      <c r="AF279" s="41"/>
    </row>
    <row r="280" spans="2:32" s="4" customFormat="1">
      <c r="B280" s="73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85"/>
      <c r="Z280" s="85"/>
      <c r="AA280" s="111"/>
      <c r="AB280" s="111"/>
      <c r="AD280" s="41"/>
      <c r="AE280" s="41"/>
      <c r="AF280" s="41"/>
    </row>
    <row r="281" spans="2:32" s="4" customFormat="1">
      <c r="B281" s="73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85"/>
      <c r="Z281" s="85"/>
      <c r="AA281" s="111"/>
      <c r="AB281" s="111"/>
      <c r="AD281" s="41"/>
      <c r="AE281" s="41"/>
      <c r="AF281" s="41"/>
    </row>
    <row r="282" spans="2:32" s="4" customFormat="1">
      <c r="B282" s="73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85"/>
      <c r="Z282" s="85"/>
      <c r="AA282" s="111"/>
      <c r="AB282" s="111"/>
      <c r="AD282" s="41"/>
      <c r="AE282" s="41"/>
      <c r="AF282" s="41"/>
    </row>
    <row r="283" spans="2:32" s="4" customFormat="1">
      <c r="B283" s="73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85"/>
      <c r="Z283" s="85"/>
      <c r="AA283" s="111"/>
      <c r="AB283" s="111"/>
      <c r="AD283" s="41"/>
      <c r="AE283" s="41"/>
      <c r="AF283" s="41"/>
    </row>
    <row r="284" spans="2:32" s="4" customFormat="1">
      <c r="B284" s="73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85"/>
      <c r="Z284" s="85"/>
      <c r="AA284" s="111"/>
      <c r="AB284" s="111"/>
      <c r="AD284" s="41"/>
      <c r="AE284" s="41"/>
      <c r="AF284" s="41"/>
    </row>
    <row r="285" spans="2:32" s="4" customFormat="1">
      <c r="B285" s="73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85"/>
      <c r="Z285" s="85"/>
      <c r="AA285" s="111"/>
      <c r="AB285" s="111"/>
      <c r="AD285" s="41"/>
      <c r="AE285" s="41"/>
      <c r="AF285" s="41"/>
    </row>
    <row r="286" spans="2:32" s="4" customFormat="1">
      <c r="B286" s="73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85"/>
      <c r="Z286" s="85"/>
      <c r="AA286" s="111"/>
      <c r="AB286" s="111"/>
      <c r="AD286" s="41"/>
      <c r="AE286" s="41"/>
      <c r="AF286" s="41"/>
    </row>
    <row r="287" spans="2:32" s="4" customFormat="1">
      <c r="B287" s="73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85"/>
      <c r="Z287" s="85"/>
      <c r="AA287" s="111"/>
      <c r="AB287" s="111"/>
      <c r="AD287" s="41"/>
      <c r="AE287" s="41"/>
      <c r="AF287" s="41"/>
    </row>
    <row r="288" spans="2:32" s="4" customFormat="1">
      <c r="B288" s="73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85"/>
      <c r="Z288" s="85"/>
      <c r="AA288" s="111"/>
      <c r="AB288" s="111"/>
      <c r="AD288" s="41"/>
      <c r="AE288" s="41"/>
      <c r="AF288" s="41"/>
    </row>
    <row r="289" spans="2:32" s="4" customFormat="1">
      <c r="B289" s="73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85"/>
      <c r="Z289" s="85"/>
      <c r="AA289" s="111"/>
      <c r="AB289" s="111"/>
      <c r="AD289" s="41"/>
      <c r="AE289" s="41"/>
      <c r="AF289" s="41"/>
    </row>
    <row r="290" spans="2:32" s="4" customFormat="1">
      <c r="B290" s="73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85"/>
      <c r="Z290" s="85"/>
      <c r="AA290" s="111"/>
      <c r="AB290" s="111"/>
      <c r="AD290" s="41"/>
      <c r="AE290" s="41"/>
      <c r="AF290" s="41"/>
    </row>
    <row r="291" spans="2:32" s="4" customFormat="1">
      <c r="B291" s="73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85"/>
      <c r="Z291" s="85"/>
      <c r="AA291" s="111"/>
      <c r="AB291" s="111"/>
      <c r="AD291" s="41"/>
      <c r="AE291" s="41"/>
      <c r="AF291" s="41"/>
    </row>
    <row r="292" spans="2:32" s="4" customFormat="1">
      <c r="B292" s="73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85"/>
      <c r="Z292" s="85"/>
      <c r="AA292" s="111"/>
      <c r="AB292" s="111"/>
      <c r="AD292" s="41"/>
      <c r="AE292" s="41"/>
      <c r="AF292" s="41"/>
    </row>
    <row r="293" spans="2:32" s="4" customFormat="1">
      <c r="B293" s="73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85"/>
      <c r="Z293" s="85"/>
      <c r="AA293" s="111"/>
      <c r="AB293" s="111"/>
      <c r="AD293" s="41"/>
      <c r="AE293" s="41"/>
      <c r="AF293" s="41"/>
    </row>
    <row r="294" spans="2:32" s="4" customFormat="1">
      <c r="B294" s="73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85"/>
      <c r="Z294" s="85"/>
      <c r="AA294" s="111"/>
      <c r="AB294" s="111"/>
      <c r="AD294" s="41"/>
      <c r="AE294" s="41"/>
      <c r="AF294" s="41"/>
    </row>
    <row r="295" spans="2:32" s="4" customFormat="1">
      <c r="B295" s="73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85"/>
      <c r="Z295" s="85"/>
      <c r="AA295" s="111"/>
      <c r="AB295" s="111"/>
      <c r="AD295" s="41"/>
      <c r="AE295" s="41"/>
      <c r="AF295" s="41"/>
    </row>
    <row r="296" spans="2:32" s="4" customFormat="1">
      <c r="B296" s="73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85"/>
      <c r="Z296" s="85"/>
      <c r="AA296" s="111"/>
      <c r="AB296" s="111"/>
      <c r="AD296" s="41"/>
      <c r="AE296" s="41"/>
      <c r="AF296" s="41"/>
    </row>
    <row r="297" spans="2:32" s="4" customFormat="1">
      <c r="B297" s="73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85"/>
      <c r="Z297" s="85"/>
      <c r="AA297" s="111"/>
      <c r="AB297" s="111"/>
      <c r="AD297" s="41"/>
      <c r="AE297" s="41"/>
      <c r="AF297" s="41"/>
    </row>
    <row r="298" spans="2:32" s="4" customFormat="1">
      <c r="B298" s="73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85"/>
      <c r="Z298" s="85"/>
      <c r="AA298" s="111"/>
      <c r="AB298" s="111"/>
      <c r="AD298" s="41"/>
      <c r="AE298" s="41"/>
      <c r="AF298" s="41"/>
    </row>
    <row r="299" spans="2:32" s="4" customFormat="1">
      <c r="B299" s="73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85"/>
      <c r="Z299" s="85"/>
      <c r="AA299" s="111"/>
      <c r="AB299" s="111"/>
      <c r="AD299" s="41"/>
      <c r="AE299" s="41"/>
      <c r="AF299" s="41"/>
    </row>
    <row r="300" spans="2:32" s="4" customFormat="1">
      <c r="B300" s="73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85"/>
      <c r="Z300" s="85"/>
      <c r="AA300" s="111"/>
      <c r="AB300" s="111"/>
      <c r="AD300" s="41"/>
      <c r="AE300" s="41"/>
      <c r="AF300" s="41"/>
    </row>
    <row r="301" spans="2:32" s="4" customFormat="1">
      <c r="B301" s="73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85"/>
      <c r="Z301" s="85"/>
      <c r="AA301" s="111"/>
      <c r="AB301" s="111"/>
      <c r="AD301" s="41"/>
      <c r="AE301" s="41"/>
      <c r="AF301" s="41"/>
    </row>
    <row r="302" spans="2:32" s="4" customFormat="1">
      <c r="B302" s="73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85"/>
      <c r="Z302" s="85"/>
      <c r="AA302" s="111"/>
      <c r="AB302" s="111"/>
      <c r="AD302" s="41"/>
      <c r="AE302" s="41"/>
      <c r="AF302" s="41"/>
    </row>
    <row r="303" spans="2:32" s="4" customFormat="1">
      <c r="B303" s="73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85"/>
      <c r="Z303" s="85"/>
      <c r="AA303" s="111"/>
      <c r="AB303" s="111"/>
      <c r="AD303" s="41"/>
      <c r="AE303" s="41"/>
      <c r="AF303" s="41"/>
    </row>
    <row r="304" spans="2:32" s="4" customFormat="1">
      <c r="B304" s="73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85"/>
      <c r="Z304" s="85"/>
      <c r="AA304" s="111"/>
      <c r="AB304" s="111"/>
      <c r="AD304" s="41"/>
      <c r="AE304" s="41"/>
      <c r="AF304" s="41"/>
    </row>
    <row r="305" spans="2:32" s="4" customFormat="1">
      <c r="B305" s="73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85"/>
      <c r="Z305" s="85"/>
      <c r="AA305" s="111"/>
      <c r="AB305" s="111"/>
      <c r="AD305" s="41"/>
      <c r="AE305" s="41"/>
      <c r="AF305" s="41"/>
    </row>
    <row r="306" spans="2:32" s="4" customFormat="1">
      <c r="B306" s="73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85"/>
      <c r="Z306" s="85"/>
      <c r="AA306" s="111"/>
      <c r="AB306" s="111"/>
      <c r="AD306" s="41"/>
      <c r="AE306" s="41"/>
      <c r="AF306" s="41"/>
    </row>
    <row r="307" spans="2:32" s="4" customFormat="1">
      <c r="B307" s="73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85"/>
      <c r="Z307" s="85"/>
      <c r="AA307" s="111"/>
      <c r="AB307" s="111"/>
      <c r="AD307" s="41"/>
      <c r="AE307" s="41"/>
      <c r="AF307" s="41"/>
    </row>
  </sheetData>
  <mergeCells count="353">
    <mergeCell ref="A5:B9"/>
    <mergeCell ref="AA307:AB307"/>
    <mergeCell ref="AA302:AB302"/>
    <mergeCell ref="AA303:AB303"/>
    <mergeCell ref="AA304:AB304"/>
    <mergeCell ref="AA305:AB305"/>
    <mergeCell ref="AA306:AB306"/>
    <mergeCell ref="AA297:AB297"/>
    <mergeCell ref="AA298:AB298"/>
    <mergeCell ref="AA299:AB299"/>
    <mergeCell ref="AA300:AB300"/>
    <mergeCell ref="AA301:AB301"/>
    <mergeCell ref="AA292:AB292"/>
    <mergeCell ref="AA293:AB293"/>
    <mergeCell ref="AA294:AB294"/>
    <mergeCell ref="AA295:AB295"/>
    <mergeCell ref="AA296:AB296"/>
    <mergeCell ref="AA287:AB287"/>
    <mergeCell ref="AA288:AB288"/>
    <mergeCell ref="AA289:AB289"/>
    <mergeCell ref="AA290:AB290"/>
    <mergeCell ref="AA291:AB291"/>
    <mergeCell ref="AA282:AB282"/>
    <mergeCell ref="AA283:AB283"/>
    <mergeCell ref="AA284:AB284"/>
    <mergeCell ref="AA285:AB285"/>
    <mergeCell ref="AA286:AB286"/>
    <mergeCell ref="AA277:AB277"/>
    <mergeCell ref="AA278:AB278"/>
    <mergeCell ref="AA279:AB279"/>
    <mergeCell ref="AA280:AB280"/>
    <mergeCell ref="AA281:AB281"/>
    <mergeCell ref="AA272:AB272"/>
    <mergeCell ref="AA273:AB273"/>
    <mergeCell ref="AA274:AB274"/>
    <mergeCell ref="AA275:AB275"/>
    <mergeCell ref="AA276:AB276"/>
    <mergeCell ref="AA267:AB267"/>
    <mergeCell ref="AA268:AB268"/>
    <mergeCell ref="AA269:AB269"/>
    <mergeCell ref="AA270:AB270"/>
    <mergeCell ref="AA271:AB271"/>
    <mergeCell ref="AA262:AB262"/>
    <mergeCell ref="AA263:AB263"/>
    <mergeCell ref="AA264:AB264"/>
    <mergeCell ref="AA265:AB265"/>
    <mergeCell ref="AA266:AB266"/>
    <mergeCell ref="AA257:AB257"/>
    <mergeCell ref="AA258:AB258"/>
    <mergeCell ref="AA259:AB259"/>
    <mergeCell ref="AA260:AB260"/>
    <mergeCell ref="AA261:AB261"/>
    <mergeCell ref="AA252:AB252"/>
    <mergeCell ref="AA253:AB253"/>
    <mergeCell ref="AA254:AB254"/>
    <mergeCell ref="AA255:AB255"/>
    <mergeCell ref="AA256:AB256"/>
    <mergeCell ref="AA247:AB247"/>
    <mergeCell ref="AA248:AB248"/>
    <mergeCell ref="AA249:AB249"/>
    <mergeCell ref="AA250:AB250"/>
    <mergeCell ref="AA251:AB251"/>
    <mergeCell ref="AA242:AB242"/>
    <mergeCell ref="AA243:AB243"/>
    <mergeCell ref="AA244:AB244"/>
    <mergeCell ref="AA245:AB245"/>
    <mergeCell ref="AA246:AB246"/>
    <mergeCell ref="AA237:AB237"/>
    <mergeCell ref="AA238:AB238"/>
    <mergeCell ref="AA239:AB239"/>
    <mergeCell ref="AA240:AB240"/>
    <mergeCell ref="AA241:AB241"/>
    <mergeCell ref="AA232:AB232"/>
    <mergeCell ref="AA233:AB233"/>
    <mergeCell ref="AA234:AB234"/>
    <mergeCell ref="AA235:AB235"/>
    <mergeCell ref="AA236:AB236"/>
    <mergeCell ref="AA227:AB227"/>
    <mergeCell ref="AA228:AB228"/>
    <mergeCell ref="AA229:AB229"/>
    <mergeCell ref="AA230:AB230"/>
    <mergeCell ref="AA231:AB231"/>
    <mergeCell ref="AA222:AB222"/>
    <mergeCell ref="AA223:AB223"/>
    <mergeCell ref="AA224:AB224"/>
    <mergeCell ref="AA225:AB225"/>
    <mergeCell ref="AA226:AB226"/>
    <mergeCell ref="AA217:AB217"/>
    <mergeCell ref="AA218:AB218"/>
    <mergeCell ref="AA219:AB219"/>
    <mergeCell ref="AA220:AB220"/>
    <mergeCell ref="AA221:AB221"/>
    <mergeCell ref="AA212:AB212"/>
    <mergeCell ref="AA213:AB213"/>
    <mergeCell ref="AA214:AB214"/>
    <mergeCell ref="AA215:AB215"/>
    <mergeCell ref="AA216:AB216"/>
    <mergeCell ref="AA207:AB207"/>
    <mergeCell ref="AA208:AB208"/>
    <mergeCell ref="AA209:AB209"/>
    <mergeCell ref="AA210:AB210"/>
    <mergeCell ref="AA211:AB211"/>
    <mergeCell ref="AA202:AB202"/>
    <mergeCell ref="AA203:AB203"/>
    <mergeCell ref="AA204:AB204"/>
    <mergeCell ref="AA205:AB205"/>
    <mergeCell ref="AA206:AB206"/>
    <mergeCell ref="AA197:AB197"/>
    <mergeCell ref="AA198:AB198"/>
    <mergeCell ref="AA199:AB199"/>
    <mergeCell ref="AA200:AB200"/>
    <mergeCell ref="AA201:AB201"/>
    <mergeCell ref="AA192:AB192"/>
    <mergeCell ref="AA193:AB193"/>
    <mergeCell ref="AA194:AB194"/>
    <mergeCell ref="AA195:AB195"/>
    <mergeCell ref="AA196:AB196"/>
    <mergeCell ref="AA187:AB187"/>
    <mergeCell ref="AA188:AB188"/>
    <mergeCell ref="AA189:AB189"/>
    <mergeCell ref="AA190:AB190"/>
    <mergeCell ref="AA191:AB191"/>
    <mergeCell ref="AA182:AB182"/>
    <mergeCell ref="AA183:AB183"/>
    <mergeCell ref="AA184:AB184"/>
    <mergeCell ref="AA185:AB185"/>
    <mergeCell ref="AA186:AB186"/>
    <mergeCell ref="AA177:AB177"/>
    <mergeCell ref="AA178:AB178"/>
    <mergeCell ref="AA179:AB179"/>
    <mergeCell ref="AA180:AB180"/>
    <mergeCell ref="AA181:AB181"/>
    <mergeCell ref="AA172:AB172"/>
    <mergeCell ref="AA173:AB173"/>
    <mergeCell ref="AA174:AB174"/>
    <mergeCell ref="AA175:AB175"/>
    <mergeCell ref="AA176:AB176"/>
    <mergeCell ref="AA167:AB167"/>
    <mergeCell ref="AA168:AB168"/>
    <mergeCell ref="AA169:AB169"/>
    <mergeCell ref="AA170:AB170"/>
    <mergeCell ref="AA171:AB171"/>
    <mergeCell ref="AA162:AB162"/>
    <mergeCell ref="AA163:AB163"/>
    <mergeCell ref="AA164:AB164"/>
    <mergeCell ref="AA165:AB165"/>
    <mergeCell ref="AA166:AB166"/>
    <mergeCell ref="AA157:AB157"/>
    <mergeCell ref="AA158:AB158"/>
    <mergeCell ref="AA159:AB159"/>
    <mergeCell ref="AA160:AB160"/>
    <mergeCell ref="AA161:AB161"/>
    <mergeCell ref="AA152:AB152"/>
    <mergeCell ref="AA153:AB153"/>
    <mergeCell ref="AA154:AB154"/>
    <mergeCell ref="AA155:AB155"/>
    <mergeCell ref="AA156:AB156"/>
    <mergeCell ref="AA147:AB147"/>
    <mergeCell ref="AA148:AB148"/>
    <mergeCell ref="AA149:AB149"/>
    <mergeCell ref="AA150:AB150"/>
    <mergeCell ref="AA151:AB151"/>
    <mergeCell ref="AA142:AB142"/>
    <mergeCell ref="AA143:AB143"/>
    <mergeCell ref="AA144:AB144"/>
    <mergeCell ref="AA145:AB145"/>
    <mergeCell ref="AA146:AB146"/>
    <mergeCell ref="AA137:AB137"/>
    <mergeCell ref="AA138:AB138"/>
    <mergeCell ref="AA139:AB139"/>
    <mergeCell ref="AA140:AB140"/>
    <mergeCell ref="AA141:AB141"/>
    <mergeCell ref="AA132:AB132"/>
    <mergeCell ref="AA133:AB133"/>
    <mergeCell ref="AA134:AB134"/>
    <mergeCell ref="AA135:AB135"/>
    <mergeCell ref="AA136:AB136"/>
    <mergeCell ref="AA127:AB127"/>
    <mergeCell ref="AA128:AB128"/>
    <mergeCell ref="AA129:AB129"/>
    <mergeCell ref="AA130:AB130"/>
    <mergeCell ref="AA131:AB131"/>
    <mergeCell ref="AA122:AB122"/>
    <mergeCell ref="AA123:AB123"/>
    <mergeCell ref="AA124:AB124"/>
    <mergeCell ref="AA125:AB125"/>
    <mergeCell ref="AA126:AB126"/>
    <mergeCell ref="AA117:AB117"/>
    <mergeCell ref="AA118:AB118"/>
    <mergeCell ref="AA119:AB119"/>
    <mergeCell ref="AA120:AB120"/>
    <mergeCell ref="AA121:AB121"/>
    <mergeCell ref="AA112:AB112"/>
    <mergeCell ref="AA113:AB113"/>
    <mergeCell ref="AA114:AB114"/>
    <mergeCell ref="AA115:AB115"/>
    <mergeCell ref="AA116:AB116"/>
    <mergeCell ref="AA107:AB107"/>
    <mergeCell ref="AA108:AB108"/>
    <mergeCell ref="AA109:AB109"/>
    <mergeCell ref="AA110:AB110"/>
    <mergeCell ref="AA111:AB111"/>
    <mergeCell ref="AA102:AB102"/>
    <mergeCell ref="AA103:AB103"/>
    <mergeCell ref="AA104:AB104"/>
    <mergeCell ref="AA105:AB105"/>
    <mergeCell ref="AA106:AB106"/>
    <mergeCell ref="AA98:AB98"/>
    <mergeCell ref="AA99:AB99"/>
    <mergeCell ref="AA100:AB100"/>
    <mergeCell ref="AA101:AB101"/>
    <mergeCell ref="AA93:AB93"/>
    <mergeCell ref="AA94:AB94"/>
    <mergeCell ref="AA95:AB95"/>
    <mergeCell ref="AA96:AB96"/>
    <mergeCell ref="AA97:AB97"/>
    <mergeCell ref="AA88:AB88"/>
    <mergeCell ref="AA89:AB89"/>
    <mergeCell ref="AA90:AB90"/>
    <mergeCell ref="AA91:AB91"/>
    <mergeCell ref="AA92:AB92"/>
    <mergeCell ref="AA83:AB83"/>
    <mergeCell ref="AA84:AB84"/>
    <mergeCell ref="AA85:AB85"/>
    <mergeCell ref="AA86:AB86"/>
    <mergeCell ref="AA87:AB87"/>
    <mergeCell ref="AA78:AB78"/>
    <mergeCell ref="AA79:AB79"/>
    <mergeCell ref="AA80:AB80"/>
    <mergeCell ref="AA81:AB81"/>
    <mergeCell ref="AA82:AB82"/>
    <mergeCell ref="AA73:AB73"/>
    <mergeCell ref="AA74:AB74"/>
    <mergeCell ref="AA75:AB75"/>
    <mergeCell ref="AA76:AB76"/>
    <mergeCell ref="AA77:AB77"/>
    <mergeCell ref="AA68:AB68"/>
    <mergeCell ref="AA69:AB69"/>
    <mergeCell ref="AA70:AB70"/>
    <mergeCell ref="AA71:AB71"/>
    <mergeCell ref="AA72:AB72"/>
    <mergeCell ref="AA63:AB63"/>
    <mergeCell ref="AA64:AB64"/>
    <mergeCell ref="AA65:AB65"/>
    <mergeCell ref="AA66:AB66"/>
    <mergeCell ref="AA67:AB67"/>
    <mergeCell ref="AA58:AB58"/>
    <mergeCell ref="AA59:AB59"/>
    <mergeCell ref="AA60:AB60"/>
    <mergeCell ref="AA61:AB61"/>
    <mergeCell ref="AA62:AB62"/>
    <mergeCell ref="AA53:AB53"/>
    <mergeCell ref="AA54:AB54"/>
    <mergeCell ref="AA55:AB55"/>
    <mergeCell ref="AA56:AB56"/>
    <mergeCell ref="AA57:AB57"/>
    <mergeCell ref="AA48:AB48"/>
    <mergeCell ref="AA49:AB49"/>
    <mergeCell ref="AA50:AB50"/>
    <mergeCell ref="AA51:AB51"/>
    <mergeCell ref="AA52:AB52"/>
    <mergeCell ref="AA43:AB43"/>
    <mergeCell ref="AA44:AB44"/>
    <mergeCell ref="AA45:AB45"/>
    <mergeCell ref="AA46:AB46"/>
    <mergeCell ref="AA47:AB47"/>
    <mergeCell ref="AA38:AB38"/>
    <mergeCell ref="AA39:AB39"/>
    <mergeCell ref="AA40:AB40"/>
    <mergeCell ref="AA41:AB41"/>
    <mergeCell ref="AA42:AB42"/>
    <mergeCell ref="AA36:AB36"/>
    <mergeCell ref="AA37:AB37"/>
    <mergeCell ref="AA30:AB30"/>
    <mergeCell ref="AA31:AB31"/>
    <mergeCell ref="AA32:AB32"/>
    <mergeCell ref="AA33:AB33"/>
    <mergeCell ref="AA34:AB34"/>
    <mergeCell ref="AA35:AB35"/>
    <mergeCell ref="AA29:AB29"/>
    <mergeCell ref="AA27:AB27"/>
    <mergeCell ref="AA28:AB28"/>
    <mergeCell ref="AA12:AB12"/>
    <mergeCell ref="AA13:AB13"/>
    <mergeCell ref="AA14:AB14"/>
    <mergeCell ref="AA15:AB15"/>
    <mergeCell ref="AA16:AB16"/>
    <mergeCell ref="AA5:AB9"/>
    <mergeCell ref="AA25:AB25"/>
    <mergeCell ref="AA26:AB26"/>
    <mergeCell ref="S5:X6"/>
    <mergeCell ref="AA17:AB17"/>
    <mergeCell ref="AA18:AB18"/>
    <mergeCell ref="AA19:AB19"/>
    <mergeCell ref="AA20:AB20"/>
    <mergeCell ref="AA21:AB21"/>
    <mergeCell ref="AA22:AB22"/>
    <mergeCell ref="AA23:AB23"/>
    <mergeCell ref="AA24:AB24"/>
    <mergeCell ref="M8:M9"/>
    <mergeCell ref="N8:N9"/>
    <mergeCell ref="AA10:AB10"/>
    <mergeCell ref="AA11:AB11"/>
    <mergeCell ref="U7:U9"/>
    <mergeCell ref="V7:V9"/>
    <mergeCell ref="W7:W9"/>
    <mergeCell ref="X7:X9"/>
    <mergeCell ref="Y7:Y9"/>
    <mergeCell ref="Z7:Z9"/>
    <mergeCell ref="O7:O9"/>
    <mergeCell ref="H7:H9"/>
    <mergeCell ref="R7:R9"/>
    <mergeCell ref="S7:S9"/>
    <mergeCell ref="T7:T9"/>
    <mergeCell ref="Y5:Z6"/>
    <mergeCell ref="P7:P9"/>
    <mergeCell ref="Q7:Q9"/>
    <mergeCell ref="C5:C9"/>
    <mergeCell ref="D5:D9"/>
    <mergeCell ref="E5:N5"/>
    <mergeCell ref="O5:R5"/>
    <mergeCell ref="I7:I9"/>
    <mergeCell ref="J7:J9"/>
    <mergeCell ref="K7:L7"/>
    <mergeCell ref="M7:N7"/>
    <mergeCell ref="E6:J6"/>
    <mergeCell ref="K6:N6"/>
    <mergeCell ref="O6:P6"/>
    <mergeCell ref="Q6:R6"/>
    <mergeCell ref="E7:E9"/>
    <mergeCell ref="F7:F9"/>
    <mergeCell ref="G7:G9"/>
    <mergeCell ref="K8:K9"/>
    <mergeCell ref="L8:L9"/>
    <mergeCell ref="A1:AB1"/>
    <mergeCell ref="A2:D2"/>
    <mergeCell ref="A3:D3"/>
    <mergeCell ref="A4:D4"/>
    <mergeCell ref="E2:M2"/>
    <mergeCell ref="N2:P2"/>
    <mergeCell ref="Q2:V2"/>
    <mergeCell ref="W2:Z2"/>
    <mergeCell ref="AA2:AB2"/>
    <mergeCell ref="AA4:AB4"/>
    <mergeCell ref="E3:M3"/>
    <mergeCell ref="N3:P3"/>
    <mergeCell ref="Q3:V3"/>
    <mergeCell ref="W3:Z3"/>
    <mergeCell ref="AA3:AB3"/>
    <mergeCell ref="E4:M4"/>
    <mergeCell ref="N4:P4"/>
    <mergeCell ref="Q4:V4"/>
    <mergeCell ref="W4:Z4"/>
  </mergeCells>
  <printOptions horizontalCentered="1" verticalCentered="1"/>
  <pageMargins left="0.78740157480314965" right="0.78740157480314965" top="1.1811023622047245" bottom="0.78740157480314965" header="0" footer="0"/>
  <pageSetup paperSize="9" scale="91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92"/>
  <sheetViews>
    <sheetView topLeftCell="A25" workbookViewId="0">
      <selection activeCell="F37" sqref="F37"/>
    </sheetView>
  </sheetViews>
  <sheetFormatPr defaultRowHeight="15"/>
  <cols>
    <col min="1" max="1" width="4.140625" style="75" customWidth="1"/>
    <col min="2" max="2" width="4.140625" bestFit="1" customWidth="1"/>
    <col min="3" max="3" width="13.7109375" bestFit="1" customWidth="1"/>
    <col min="4" max="4" width="14.140625" bestFit="1" customWidth="1"/>
    <col min="5" max="5" width="11.7109375" customWidth="1"/>
  </cols>
  <sheetData>
    <row r="1" spans="1:6">
      <c r="A1" s="112" t="s">
        <v>49</v>
      </c>
      <c r="B1" s="113"/>
      <c r="C1" s="13" t="s">
        <v>50</v>
      </c>
      <c r="D1" s="13" t="s">
        <v>51</v>
      </c>
      <c r="E1" s="14" t="s">
        <v>52</v>
      </c>
      <c r="F1" s="7" t="s">
        <v>53</v>
      </c>
    </row>
    <row r="2" spans="1:6">
      <c r="A2" s="76">
        <v>639</v>
      </c>
      <c r="B2" s="72" t="s">
        <v>192</v>
      </c>
      <c r="C2" s="15">
        <v>0</v>
      </c>
      <c r="D2" s="16">
        <f t="shared" ref="D2:D33" si="0">C2-$F$2</f>
        <v>-0.93666666666666698</v>
      </c>
      <c r="E2" s="17">
        <f>D2</f>
        <v>-0.93666666666666698</v>
      </c>
      <c r="F2" s="8">
        <f>AVERAGE(C2:C31)</f>
        <v>0.93666666666666698</v>
      </c>
    </row>
    <row r="3" spans="1:6">
      <c r="A3" s="76">
        <v>640</v>
      </c>
      <c r="B3" s="72" t="s">
        <v>192</v>
      </c>
      <c r="C3" s="15">
        <v>1.3</v>
      </c>
      <c r="D3" s="16">
        <f t="shared" si="0"/>
        <v>0.36333333333333306</v>
      </c>
      <c r="E3" s="17">
        <f>E2+D3</f>
        <v>-0.57333333333333392</v>
      </c>
      <c r="F3" s="77" t="s">
        <v>197</v>
      </c>
    </row>
    <row r="4" spans="1:6">
      <c r="A4" s="76">
        <v>641</v>
      </c>
      <c r="B4" s="72" t="s">
        <v>192</v>
      </c>
      <c r="C4" s="15">
        <v>0.60000000000000009</v>
      </c>
      <c r="D4" s="16">
        <f t="shared" si="0"/>
        <v>-0.33666666666666689</v>
      </c>
      <c r="E4" s="17">
        <f t="shared" ref="E4:E67" si="1">E3+D4</f>
        <v>-0.91000000000000081</v>
      </c>
      <c r="F4" s="9"/>
    </row>
    <row r="5" spans="1:6">
      <c r="A5" s="76">
        <v>642</v>
      </c>
      <c r="B5" s="72" t="s">
        <v>192</v>
      </c>
      <c r="C5" s="18">
        <v>1.6</v>
      </c>
      <c r="D5" s="16">
        <f t="shared" si="0"/>
        <v>0.66333333333333311</v>
      </c>
      <c r="E5" s="17">
        <f>E4+D5</f>
        <v>-0.2466666666666677</v>
      </c>
    </row>
    <row r="6" spans="1:6">
      <c r="A6" s="76">
        <v>643</v>
      </c>
      <c r="B6" s="72" t="s">
        <v>193</v>
      </c>
      <c r="C6" s="18">
        <v>1.8000000000000003</v>
      </c>
      <c r="D6" s="16">
        <f t="shared" si="0"/>
        <v>0.86333333333333329</v>
      </c>
      <c r="E6" s="17">
        <f t="shared" si="1"/>
        <v>0.61666666666666559</v>
      </c>
    </row>
    <row r="7" spans="1:6">
      <c r="A7" s="76">
        <v>644</v>
      </c>
      <c r="B7" s="72" t="s">
        <v>192</v>
      </c>
      <c r="C7" s="18">
        <v>1</v>
      </c>
      <c r="D7" s="16">
        <f t="shared" si="0"/>
        <v>6.333333333333302E-2</v>
      </c>
      <c r="E7" s="17">
        <f t="shared" si="1"/>
        <v>0.67999999999999861</v>
      </c>
    </row>
    <row r="8" spans="1:6">
      <c r="A8" s="76">
        <v>645</v>
      </c>
      <c r="B8" s="72" t="s">
        <v>193</v>
      </c>
      <c r="C8" s="18">
        <v>1.4</v>
      </c>
      <c r="D8" s="16">
        <f t="shared" si="0"/>
        <v>0.46333333333333293</v>
      </c>
      <c r="E8" s="17">
        <f t="shared" si="1"/>
        <v>1.1433333333333315</v>
      </c>
    </row>
    <row r="9" spans="1:6">
      <c r="A9" s="76">
        <v>646</v>
      </c>
      <c r="B9" s="72" t="s">
        <v>192</v>
      </c>
      <c r="C9" s="18">
        <v>1</v>
      </c>
      <c r="D9" s="16">
        <f t="shared" si="0"/>
        <v>6.333333333333302E-2</v>
      </c>
      <c r="E9" s="17">
        <f t="shared" si="1"/>
        <v>1.2066666666666646</v>
      </c>
    </row>
    <row r="10" spans="1:6">
      <c r="A10" s="76">
        <v>647</v>
      </c>
      <c r="B10" s="72" t="s">
        <v>193</v>
      </c>
      <c r="C10" s="18">
        <v>0.2</v>
      </c>
      <c r="D10" s="16">
        <f t="shared" si="0"/>
        <v>-0.73666666666666702</v>
      </c>
      <c r="E10" s="17">
        <f t="shared" si="1"/>
        <v>0.46999999999999753</v>
      </c>
    </row>
    <row r="11" spans="1:6">
      <c r="A11" s="76">
        <v>648</v>
      </c>
      <c r="B11" s="72" t="s">
        <v>192</v>
      </c>
      <c r="C11" s="18">
        <v>1.8000000000000003</v>
      </c>
      <c r="D11" s="16">
        <f t="shared" si="0"/>
        <v>0.86333333333333329</v>
      </c>
      <c r="E11" s="17">
        <f t="shared" si="1"/>
        <v>1.3333333333333308</v>
      </c>
    </row>
    <row r="12" spans="1:6">
      <c r="A12" s="76">
        <v>649</v>
      </c>
      <c r="B12" s="72" t="s">
        <v>193</v>
      </c>
      <c r="C12" s="18">
        <v>1.4</v>
      </c>
      <c r="D12" s="16">
        <f t="shared" si="0"/>
        <v>0.46333333333333293</v>
      </c>
      <c r="E12" s="17">
        <f t="shared" si="1"/>
        <v>1.7966666666666637</v>
      </c>
    </row>
    <row r="13" spans="1:6">
      <c r="A13" s="76">
        <v>650</v>
      </c>
      <c r="B13" s="72" t="s">
        <v>192</v>
      </c>
      <c r="C13" s="18">
        <v>0.8</v>
      </c>
      <c r="D13" s="16">
        <f t="shared" si="0"/>
        <v>-0.13666666666666694</v>
      </c>
      <c r="E13" s="17">
        <f t="shared" si="1"/>
        <v>1.6599999999999968</v>
      </c>
    </row>
    <row r="14" spans="1:6">
      <c r="A14" s="76">
        <v>651</v>
      </c>
      <c r="B14" s="72" t="s">
        <v>193</v>
      </c>
      <c r="C14" s="18">
        <v>0.4</v>
      </c>
      <c r="D14" s="16">
        <f t="shared" si="0"/>
        <v>-0.53666666666666696</v>
      </c>
      <c r="E14" s="17">
        <f t="shared" si="1"/>
        <v>1.12333333333333</v>
      </c>
    </row>
    <row r="15" spans="1:6">
      <c r="A15" s="76">
        <v>652</v>
      </c>
      <c r="B15" s="72" t="s">
        <v>192</v>
      </c>
      <c r="C15" s="18">
        <v>0.8</v>
      </c>
      <c r="D15" s="16">
        <f t="shared" si="0"/>
        <v>-0.13666666666666694</v>
      </c>
      <c r="E15" s="17">
        <f t="shared" si="1"/>
        <v>0.98666666666666303</v>
      </c>
    </row>
    <row r="16" spans="1:6">
      <c r="A16" s="76">
        <v>653</v>
      </c>
      <c r="B16" s="72" t="s">
        <v>193</v>
      </c>
      <c r="C16" s="18">
        <v>0.8</v>
      </c>
      <c r="D16" s="16">
        <f t="shared" si="0"/>
        <v>-0.13666666666666694</v>
      </c>
      <c r="E16" s="17">
        <f t="shared" si="1"/>
        <v>0.84999999999999609</v>
      </c>
    </row>
    <row r="17" spans="1:5">
      <c r="A17" s="76">
        <v>654</v>
      </c>
      <c r="B17" s="72" t="s">
        <v>192</v>
      </c>
      <c r="C17" s="18">
        <v>0.8</v>
      </c>
      <c r="D17" s="16">
        <f t="shared" si="0"/>
        <v>-0.13666666666666694</v>
      </c>
      <c r="E17" s="17">
        <f t="shared" si="1"/>
        <v>0.71333333333332916</v>
      </c>
    </row>
    <row r="18" spans="1:5">
      <c r="A18" s="76">
        <v>655</v>
      </c>
      <c r="B18" s="72" t="s">
        <v>193</v>
      </c>
      <c r="C18" s="18">
        <v>1</v>
      </c>
      <c r="D18" s="16">
        <f t="shared" si="0"/>
        <v>6.333333333333302E-2</v>
      </c>
      <c r="E18" s="17">
        <f t="shared" si="1"/>
        <v>0.77666666666666218</v>
      </c>
    </row>
    <row r="19" spans="1:5">
      <c r="A19" s="76">
        <v>656</v>
      </c>
      <c r="B19" s="72" t="s">
        <v>192</v>
      </c>
      <c r="C19" s="18">
        <v>1.6</v>
      </c>
      <c r="D19" s="16">
        <f t="shared" si="0"/>
        <v>0.66333333333333311</v>
      </c>
      <c r="E19" s="17">
        <f t="shared" si="1"/>
        <v>1.4399999999999953</v>
      </c>
    </row>
    <row r="20" spans="1:5">
      <c r="A20" s="76">
        <v>657</v>
      </c>
      <c r="B20" s="72" t="s">
        <v>193</v>
      </c>
      <c r="C20" s="18">
        <v>1.6</v>
      </c>
      <c r="D20" s="16">
        <f t="shared" si="0"/>
        <v>0.66333333333333311</v>
      </c>
      <c r="E20" s="17">
        <f t="shared" si="1"/>
        <v>2.1033333333333282</v>
      </c>
    </row>
    <row r="21" spans="1:5">
      <c r="A21" s="76">
        <v>658</v>
      </c>
      <c r="B21" s="72" t="s">
        <v>192</v>
      </c>
      <c r="C21" s="18">
        <v>0</v>
      </c>
      <c r="D21" s="16">
        <f t="shared" si="0"/>
        <v>-0.93666666666666698</v>
      </c>
      <c r="E21" s="17">
        <f t="shared" si="1"/>
        <v>1.1666666666666612</v>
      </c>
    </row>
    <row r="22" spans="1:5">
      <c r="A22" s="76">
        <v>659</v>
      </c>
      <c r="B22" s="72" t="s">
        <v>193</v>
      </c>
      <c r="C22" s="18">
        <v>0.2</v>
      </c>
      <c r="D22" s="16">
        <f t="shared" si="0"/>
        <v>-0.73666666666666702</v>
      </c>
      <c r="E22" s="17">
        <f t="shared" si="1"/>
        <v>0.42999999999999416</v>
      </c>
    </row>
    <row r="23" spans="1:5">
      <c r="A23" s="76">
        <v>660</v>
      </c>
      <c r="B23" s="72" t="s">
        <v>192</v>
      </c>
      <c r="C23" s="18">
        <v>0.8</v>
      </c>
      <c r="D23" s="16">
        <f t="shared" si="0"/>
        <v>-0.13666666666666694</v>
      </c>
      <c r="E23" s="17">
        <f t="shared" si="1"/>
        <v>0.29333333333332723</v>
      </c>
    </row>
    <row r="24" spans="1:5">
      <c r="A24" s="76">
        <v>661</v>
      </c>
      <c r="B24" s="72" t="s">
        <v>193</v>
      </c>
      <c r="C24" s="18">
        <v>1.6</v>
      </c>
      <c r="D24" s="16">
        <f t="shared" si="0"/>
        <v>0.66333333333333311</v>
      </c>
      <c r="E24" s="17">
        <f t="shared" si="1"/>
        <v>0.95666666666666034</v>
      </c>
    </row>
    <row r="25" spans="1:5">
      <c r="A25" s="76">
        <v>662</v>
      </c>
      <c r="B25" s="72" t="s">
        <v>192</v>
      </c>
      <c r="C25" s="18">
        <v>0</v>
      </c>
      <c r="D25" s="16">
        <f t="shared" si="0"/>
        <v>-0.93666666666666698</v>
      </c>
      <c r="E25" s="17">
        <f t="shared" si="1"/>
        <v>1.9999999999993356E-2</v>
      </c>
    </row>
    <row r="26" spans="1:5">
      <c r="A26" s="76">
        <v>663</v>
      </c>
      <c r="B26" s="72" t="s">
        <v>193</v>
      </c>
      <c r="C26" s="18">
        <v>0.6</v>
      </c>
      <c r="D26" s="16">
        <f t="shared" si="0"/>
        <v>-0.336666666666667</v>
      </c>
      <c r="E26" s="17">
        <f t="shared" si="1"/>
        <v>-0.31666666666667365</v>
      </c>
    </row>
    <row r="27" spans="1:5">
      <c r="A27" s="76">
        <v>664</v>
      </c>
      <c r="B27" s="72" t="s">
        <v>192</v>
      </c>
      <c r="C27" s="18">
        <v>1</v>
      </c>
      <c r="D27" s="16">
        <f t="shared" si="0"/>
        <v>6.333333333333302E-2</v>
      </c>
      <c r="E27" s="17">
        <f t="shared" si="1"/>
        <v>-0.25333333333334063</v>
      </c>
    </row>
    <row r="28" spans="1:5">
      <c r="A28" s="76">
        <v>665</v>
      </c>
      <c r="B28" s="72" t="s">
        <v>193</v>
      </c>
      <c r="C28" s="18">
        <v>0.8</v>
      </c>
      <c r="D28" s="16">
        <f t="shared" si="0"/>
        <v>-0.13666666666666694</v>
      </c>
      <c r="E28" s="17">
        <f t="shared" si="1"/>
        <v>-0.39000000000000756</v>
      </c>
    </row>
    <row r="29" spans="1:5">
      <c r="A29" s="76">
        <v>666</v>
      </c>
      <c r="B29" s="72" t="s">
        <v>192</v>
      </c>
      <c r="C29" s="18">
        <v>1</v>
      </c>
      <c r="D29" s="16">
        <f t="shared" si="0"/>
        <v>6.333333333333302E-2</v>
      </c>
      <c r="E29" s="17">
        <f t="shared" si="1"/>
        <v>-0.32666666666667454</v>
      </c>
    </row>
    <row r="30" spans="1:5">
      <c r="A30" s="76">
        <v>667</v>
      </c>
      <c r="B30" s="72" t="s">
        <v>192</v>
      </c>
      <c r="C30" s="18">
        <v>1</v>
      </c>
      <c r="D30" s="16">
        <f t="shared" si="0"/>
        <v>6.333333333333302E-2</v>
      </c>
      <c r="E30" s="17">
        <f t="shared" si="1"/>
        <v>-0.26333333333334152</v>
      </c>
    </row>
    <row r="31" spans="1:5">
      <c r="A31" s="76">
        <v>668</v>
      </c>
      <c r="B31" s="72" t="s">
        <v>192</v>
      </c>
      <c r="C31" s="18">
        <v>1.2000000000000002</v>
      </c>
      <c r="D31" s="16">
        <f t="shared" si="0"/>
        <v>0.2633333333333332</v>
      </c>
      <c r="E31" s="17">
        <f t="shared" si="1"/>
        <v>-8.3266726846886741E-15</v>
      </c>
    </row>
    <row r="32" spans="1:5">
      <c r="A32" s="76">
        <v>669</v>
      </c>
      <c r="B32" s="72" t="s">
        <v>193</v>
      </c>
      <c r="C32" s="11">
        <v>1.6</v>
      </c>
      <c r="D32" s="10">
        <f t="shared" si="0"/>
        <v>0.66333333333333311</v>
      </c>
      <c r="E32" s="12">
        <f>E31+D32</f>
        <v>0.66333333333332478</v>
      </c>
    </row>
    <row r="33" spans="1:5">
      <c r="A33" s="76">
        <v>670</v>
      </c>
      <c r="B33" s="72" t="s">
        <v>192</v>
      </c>
      <c r="C33" s="11">
        <v>1.2000000000000002</v>
      </c>
      <c r="D33" s="10">
        <f t="shared" si="0"/>
        <v>0.2633333333333332</v>
      </c>
      <c r="E33" s="12">
        <f t="shared" si="1"/>
        <v>0.92666666666665798</v>
      </c>
    </row>
    <row r="34" spans="1:5">
      <c r="A34" s="76">
        <v>671</v>
      </c>
      <c r="B34" s="72" t="s">
        <v>193</v>
      </c>
      <c r="C34" s="11">
        <v>0.8</v>
      </c>
      <c r="D34" s="10">
        <f t="shared" ref="D34:D65" si="2">C34-$F$2</f>
        <v>-0.13666666666666694</v>
      </c>
      <c r="E34" s="12">
        <f t="shared" si="1"/>
        <v>0.78999999999999104</v>
      </c>
    </row>
    <row r="35" spans="1:5">
      <c r="A35" s="76">
        <v>672</v>
      </c>
      <c r="B35" s="72" t="s">
        <v>192</v>
      </c>
      <c r="C35" s="11">
        <v>1</v>
      </c>
      <c r="D35" s="10">
        <f t="shared" si="2"/>
        <v>6.333333333333302E-2</v>
      </c>
      <c r="E35" s="12">
        <f t="shared" si="1"/>
        <v>0.85333333333332406</v>
      </c>
    </row>
    <row r="36" spans="1:5">
      <c r="A36" s="76">
        <v>673</v>
      </c>
      <c r="B36" s="72" t="s">
        <v>193</v>
      </c>
      <c r="C36" s="11">
        <v>0.2</v>
      </c>
      <c r="D36" s="10">
        <f t="shared" si="2"/>
        <v>-0.73666666666666702</v>
      </c>
      <c r="E36" s="12">
        <f t="shared" si="1"/>
        <v>0.11666666666665704</v>
      </c>
    </row>
    <row r="37" spans="1:5">
      <c r="A37" s="76">
        <v>674</v>
      </c>
      <c r="B37" s="72" t="s">
        <v>192</v>
      </c>
      <c r="C37" s="11">
        <v>0.2</v>
      </c>
      <c r="D37" s="10">
        <f t="shared" si="2"/>
        <v>-0.73666666666666702</v>
      </c>
      <c r="E37" s="12">
        <f t="shared" si="1"/>
        <v>-0.62000000000000999</v>
      </c>
    </row>
    <row r="38" spans="1:5">
      <c r="A38" s="76">
        <v>675</v>
      </c>
      <c r="B38" s="72" t="s">
        <v>193</v>
      </c>
      <c r="C38" s="11">
        <v>1</v>
      </c>
      <c r="D38" s="10">
        <f t="shared" si="2"/>
        <v>6.333333333333302E-2</v>
      </c>
      <c r="E38" s="12">
        <f t="shared" si="1"/>
        <v>-0.55666666666667697</v>
      </c>
    </row>
    <row r="39" spans="1:5">
      <c r="A39" s="76">
        <v>676</v>
      </c>
      <c r="B39" s="72" t="s">
        <v>192</v>
      </c>
      <c r="C39" s="11">
        <v>1</v>
      </c>
      <c r="D39" s="10">
        <f t="shared" si="2"/>
        <v>6.333333333333302E-2</v>
      </c>
      <c r="E39" s="12">
        <f t="shared" si="1"/>
        <v>-0.49333333333334395</v>
      </c>
    </row>
    <row r="40" spans="1:5">
      <c r="A40" s="76">
        <v>677</v>
      </c>
      <c r="B40" s="72" t="s">
        <v>193</v>
      </c>
      <c r="C40" s="11">
        <v>0.2</v>
      </c>
      <c r="D40" s="10">
        <f t="shared" si="2"/>
        <v>-0.73666666666666702</v>
      </c>
      <c r="E40" s="12">
        <f t="shared" si="1"/>
        <v>-1.2300000000000111</v>
      </c>
    </row>
    <row r="41" spans="1:5">
      <c r="A41" s="76">
        <v>678</v>
      </c>
      <c r="B41" s="72" t="s">
        <v>192</v>
      </c>
      <c r="C41" s="11">
        <v>0</v>
      </c>
      <c r="D41" s="10">
        <f t="shared" si="2"/>
        <v>-0.93666666666666698</v>
      </c>
      <c r="E41" s="12">
        <f t="shared" si="1"/>
        <v>-2.1666666666666781</v>
      </c>
    </row>
    <row r="42" spans="1:5">
      <c r="A42" s="76">
        <v>679</v>
      </c>
      <c r="B42" s="72" t="s">
        <v>193</v>
      </c>
      <c r="C42" s="11">
        <v>1.6</v>
      </c>
      <c r="D42" s="10">
        <f t="shared" si="2"/>
        <v>0.66333333333333311</v>
      </c>
      <c r="E42" s="12">
        <f t="shared" si="1"/>
        <v>-1.503333333333345</v>
      </c>
    </row>
    <row r="43" spans="1:5">
      <c r="A43" s="76">
        <v>680</v>
      </c>
      <c r="B43" s="72" t="s">
        <v>192</v>
      </c>
      <c r="C43" s="11">
        <v>0.4</v>
      </c>
      <c r="D43" s="10">
        <f t="shared" si="2"/>
        <v>-0.53666666666666696</v>
      </c>
      <c r="E43" s="12">
        <f t="shared" si="1"/>
        <v>-2.040000000000012</v>
      </c>
    </row>
    <row r="44" spans="1:5">
      <c r="A44" s="76">
        <v>681</v>
      </c>
      <c r="B44" s="72" t="s">
        <v>193</v>
      </c>
      <c r="C44" s="11">
        <v>1.1000000000000001</v>
      </c>
      <c r="D44" s="10">
        <f t="shared" si="2"/>
        <v>0.16333333333333311</v>
      </c>
      <c r="E44" s="12">
        <f t="shared" si="1"/>
        <v>-1.8766666666666789</v>
      </c>
    </row>
    <row r="45" spans="1:5">
      <c r="A45" s="76">
        <v>682</v>
      </c>
      <c r="B45" s="72" t="s">
        <v>192</v>
      </c>
      <c r="C45" s="11">
        <v>1</v>
      </c>
      <c r="D45" s="10">
        <f t="shared" si="2"/>
        <v>6.333333333333302E-2</v>
      </c>
      <c r="E45" s="12">
        <f t="shared" si="1"/>
        <v>-1.8133333333333459</v>
      </c>
    </row>
    <row r="46" spans="1:5">
      <c r="A46" s="76">
        <v>683</v>
      </c>
      <c r="B46" s="72" t="s">
        <v>194</v>
      </c>
      <c r="C46" s="11">
        <v>1.6</v>
      </c>
      <c r="D46" s="10">
        <f t="shared" si="2"/>
        <v>0.66333333333333311</v>
      </c>
      <c r="E46" s="12">
        <f t="shared" si="1"/>
        <v>-1.1500000000000128</v>
      </c>
    </row>
    <row r="47" spans="1:5">
      <c r="A47" s="76">
        <v>684</v>
      </c>
      <c r="B47" s="72" t="s">
        <v>192</v>
      </c>
      <c r="C47" s="11">
        <v>1.8000000000000003</v>
      </c>
      <c r="D47" s="10">
        <f t="shared" si="2"/>
        <v>0.86333333333333329</v>
      </c>
      <c r="E47" s="12">
        <f t="shared" si="1"/>
        <v>-0.2866666666666795</v>
      </c>
    </row>
    <row r="48" spans="1:5">
      <c r="A48" s="76">
        <v>685</v>
      </c>
      <c r="B48" s="72" t="s">
        <v>194</v>
      </c>
      <c r="C48" s="11">
        <v>0</v>
      </c>
      <c r="D48" s="10">
        <f t="shared" si="2"/>
        <v>-0.93666666666666698</v>
      </c>
      <c r="E48" s="12">
        <f t="shared" si="1"/>
        <v>-1.2233333333333465</v>
      </c>
    </row>
    <row r="49" spans="1:5">
      <c r="A49" s="76">
        <v>686</v>
      </c>
      <c r="B49" s="72" t="s">
        <v>192</v>
      </c>
      <c r="C49" s="11">
        <v>1.2000000000000002</v>
      </c>
      <c r="D49" s="10">
        <f t="shared" si="2"/>
        <v>0.2633333333333332</v>
      </c>
      <c r="E49" s="12">
        <f t="shared" si="1"/>
        <v>-0.96000000000001329</v>
      </c>
    </row>
    <row r="50" spans="1:5">
      <c r="A50" s="76">
        <v>687</v>
      </c>
      <c r="B50" s="72" t="s">
        <v>194</v>
      </c>
      <c r="C50" s="11">
        <v>1.1000000000000001</v>
      </c>
      <c r="D50" s="10">
        <f t="shared" si="2"/>
        <v>0.16333333333333311</v>
      </c>
      <c r="E50" s="12">
        <f t="shared" si="1"/>
        <v>-0.79666666666668018</v>
      </c>
    </row>
    <row r="51" spans="1:5">
      <c r="A51" s="76">
        <v>688</v>
      </c>
      <c r="B51" s="72" t="s">
        <v>192</v>
      </c>
      <c r="C51" s="11">
        <v>1.4</v>
      </c>
      <c r="D51" s="10">
        <f t="shared" si="2"/>
        <v>0.46333333333333293</v>
      </c>
      <c r="E51" s="12">
        <f t="shared" si="1"/>
        <v>-0.33333333333334725</v>
      </c>
    </row>
    <row r="52" spans="1:5">
      <c r="A52" s="76">
        <v>689</v>
      </c>
      <c r="B52" s="72" t="s">
        <v>194</v>
      </c>
      <c r="C52" s="11">
        <v>0.2</v>
      </c>
      <c r="D52" s="10">
        <f t="shared" si="2"/>
        <v>-0.73666666666666702</v>
      </c>
      <c r="E52" s="12">
        <f t="shared" si="1"/>
        <v>-1.0700000000000143</v>
      </c>
    </row>
    <row r="53" spans="1:5">
      <c r="A53" s="76">
        <v>690</v>
      </c>
      <c r="B53" s="72" t="s">
        <v>192</v>
      </c>
      <c r="C53" s="11">
        <v>1.4</v>
      </c>
      <c r="D53" s="10">
        <f t="shared" si="2"/>
        <v>0.46333333333333293</v>
      </c>
      <c r="E53" s="12">
        <f t="shared" si="1"/>
        <v>-0.60666666666668134</v>
      </c>
    </row>
    <row r="54" spans="1:5">
      <c r="A54" s="76">
        <v>691</v>
      </c>
      <c r="B54" s="72" t="s">
        <v>194</v>
      </c>
      <c r="C54" s="11">
        <v>0.8</v>
      </c>
      <c r="D54" s="10">
        <f t="shared" si="2"/>
        <v>-0.13666666666666694</v>
      </c>
      <c r="E54" s="12">
        <f t="shared" si="1"/>
        <v>-0.74333333333334828</v>
      </c>
    </row>
    <row r="55" spans="1:5">
      <c r="A55" s="76">
        <v>692</v>
      </c>
      <c r="B55" s="72" t="s">
        <v>192</v>
      </c>
      <c r="C55" s="11">
        <v>1.4000000000000001</v>
      </c>
      <c r="D55" s="10">
        <f t="shared" si="2"/>
        <v>0.46333333333333315</v>
      </c>
      <c r="E55" s="12">
        <f t="shared" si="1"/>
        <v>-0.28000000000001513</v>
      </c>
    </row>
    <row r="56" spans="1:5">
      <c r="A56" s="76">
        <v>693</v>
      </c>
      <c r="B56" s="72" t="s">
        <v>193</v>
      </c>
      <c r="C56" s="11">
        <v>1.8000000000000003</v>
      </c>
      <c r="D56" s="10">
        <f t="shared" si="2"/>
        <v>0.86333333333333329</v>
      </c>
      <c r="E56" s="12">
        <f t="shared" si="1"/>
        <v>0.58333333333331816</v>
      </c>
    </row>
    <row r="57" spans="1:5">
      <c r="A57" s="76">
        <v>694</v>
      </c>
      <c r="B57" s="72" t="s">
        <v>192</v>
      </c>
      <c r="C57" s="11">
        <v>0</v>
      </c>
      <c r="D57" s="10">
        <f t="shared" si="2"/>
        <v>-0.93666666666666698</v>
      </c>
      <c r="E57" s="12">
        <f t="shared" si="1"/>
        <v>-0.35333333333334882</v>
      </c>
    </row>
    <row r="58" spans="1:5">
      <c r="A58" s="76">
        <v>695</v>
      </c>
      <c r="B58" s="72" t="s">
        <v>193</v>
      </c>
      <c r="C58" s="11">
        <v>1</v>
      </c>
      <c r="D58" s="10">
        <f t="shared" si="2"/>
        <v>6.333333333333302E-2</v>
      </c>
      <c r="E58" s="12">
        <f t="shared" si="1"/>
        <v>-0.2900000000000158</v>
      </c>
    </row>
    <row r="59" spans="1:5">
      <c r="A59" s="76">
        <v>696</v>
      </c>
      <c r="B59" s="72" t="s">
        <v>192</v>
      </c>
      <c r="C59" s="11">
        <v>0.8</v>
      </c>
      <c r="D59" s="10">
        <f t="shared" si="2"/>
        <v>-0.13666666666666694</v>
      </c>
      <c r="E59" s="12">
        <f t="shared" si="1"/>
        <v>-0.42666666666668274</v>
      </c>
    </row>
    <row r="60" spans="1:5">
      <c r="A60" s="76">
        <v>697</v>
      </c>
      <c r="B60" s="72" t="s">
        <v>192</v>
      </c>
      <c r="C60" s="11">
        <v>0.6</v>
      </c>
      <c r="D60" s="10">
        <f t="shared" si="2"/>
        <v>-0.336666666666667</v>
      </c>
      <c r="E60" s="12">
        <f t="shared" si="1"/>
        <v>-0.76333333333334974</v>
      </c>
    </row>
    <row r="61" spans="1:5">
      <c r="A61" s="76">
        <v>698</v>
      </c>
      <c r="B61" s="72" t="s">
        <v>193</v>
      </c>
      <c r="C61" s="11">
        <v>1.6</v>
      </c>
      <c r="D61" s="10">
        <f t="shared" si="2"/>
        <v>0.66333333333333311</v>
      </c>
      <c r="E61" s="12">
        <f t="shared" si="1"/>
        <v>-0.10000000000001663</v>
      </c>
    </row>
    <row r="62" spans="1:5">
      <c r="A62" s="76">
        <v>699</v>
      </c>
      <c r="B62" s="72" t="s">
        <v>192</v>
      </c>
      <c r="C62" s="18">
        <v>1.6</v>
      </c>
      <c r="D62" s="16">
        <f t="shared" si="2"/>
        <v>0.66333333333333311</v>
      </c>
      <c r="E62" s="17">
        <f t="shared" si="1"/>
        <v>0.56333333333331648</v>
      </c>
    </row>
    <row r="63" spans="1:5">
      <c r="A63" s="76">
        <v>700</v>
      </c>
      <c r="B63" s="72" t="s">
        <v>193</v>
      </c>
      <c r="C63" s="18">
        <v>1.8000000000000003</v>
      </c>
      <c r="D63" s="16">
        <f t="shared" si="2"/>
        <v>0.86333333333333329</v>
      </c>
      <c r="E63" s="17">
        <f t="shared" si="1"/>
        <v>1.4266666666666499</v>
      </c>
    </row>
    <row r="64" spans="1:5">
      <c r="A64" s="76">
        <v>701</v>
      </c>
      <c r="B64" s="72" t="s">
        <v>192</v>
      </c>
      <c r="C64" s="18">
        <v>1.6</v>
      </c>
      <c r="D64" s="16">
        <f t="shared" si="2"/>
        <v>0.66333333333333311</v>
      </c>
      <c r="E64" s="17">
        <f t="shared" si="1"/>
        <v>2.089999999999983</v>
      </c>
    </row>
    <row r="65" spans="1:5">
      <c r="A65" s="76">
        <v>702</v>
      </c>
      <c r="B65" s="72" t="s">
        <v>193</v>
      </c>
      <c r="C65" s="18">
        <v>1.6</v>
      </c>
      <c r="D65" s="16">
        <f t="shared" si="2"/>
        <v>0.66333333333333311</v>
      </c>
      <c r="E65" s="17">
        <f t="shared" si="1"/>
        <v>2.7533333333333161</v>
      </c>
    </row>
    <row r="66" spans="1:5">
      <c r="A66" s="76">
        <v>703</v>
      </c>
      <c r="B66" s="72" t="s">
        <v>192</v>
      </c>
      <c r="C66" s="18">
        <v>1.6</v>
      </c>
      <c r="D66" s="16">
        <f t="shared" ref="D66:D92" si="3">C66-$F$2</f>
        <v>0.66333333333333311</v>
      </c>
      <c r="E66" s="17">
        <f t="shared" si="1"/>
        <v>3.4166666666666492</v>
      </c>
    </row>
    <row r="67" spans="1:5">
      <c r="A67" s="76">
        <v>704</v>
      </c>
      <c r="B67" s="72" t="s">
        <v>194</v>
      </c>
      <c r="C67" s="18">
        <v>0.2</v>
      </c>
      <c r="D67" s="16">
        <f t="shared" si="3"/>
        <v>-0.73666666666666702</v>
      </c>
      <c r="E67" s="17">
        <f t="shared" si="1"/>
        <v>2.679999999999982</v>
      </c>
    </row>
    <row r="68" spans="1:5">
      <c r="A68" s="76">
        <v>705</v>
      </c>
      <c r="B68" s="72" t="s">
        <v>192</v>
      </c>
      <c r="C68" s="18">
        <v>1.8000000000000003</v>
      </c>
      <c r="D68" s="16">
        <f t="shared" si="3"/>
        <v>0.86333333333333329</v>
      </c>
      <c r="E68" s="17">
        <f t="shared" ref="E68:E92" si="4">E67+D68</f>
        <v>3.5433333333333152</v>
      </c>
    </row>
    <row r="69" spans="1:5">
      <c r="A69" s="76">
        <v>706</v>
      </c>
      <c r="B69" s="72" t="s">
        <v>194</v>
      </c>
      <c r="C69" s="18">
        <v>1.6</v>
      </c>
      <c r="D69" s="16">
        <f t="shared" si="3"/>
        <v>0.66333333333333311</v>
      </c>
      <c r="E69" s="17">
        <f t="shared" si="4"/>
        <v>4.2066666666666483</v>
      </c>
    </row>
    <row r="70" spans="1:5">
      <c r="A70" s="76">
        <v>707</v>
      </c>
      <c r="B70" s="72" t="s">
        <v>195</v>
      </c>
      <c r="C70" s="18">
        <v>0.8</v>
      </c>
      <c r="D70" s="16">
        <f t="shared" si="3"/>
        <v>-0.13666666666666694</v>
      </c>
      <c r="E70" s="17">
        <f t="shared" si="4"/>
        <v>4.0699999999999816</v>
      </c>
    </row>
    <row r="71" spans="1:5">
      <c r="A71" s="76">
        <v>708</v>
      </c>
      <c r="B71" s="72" t="s">
        <v>194</v>
      </c>
      <c r="C71" s="18">
        <v>1.4</v>
      </c>
      <c r="D71" s="16">
        <f t="shared" si="3"/>
        <v>0.46333333333333293</v>
      </c>
      <c r="E71" s="17">
        <f t="shared" si="4"/>
        <v>4.5333333333333146</v>
      </c>
    </row>
    <row r="72" spans="1:5">
      <c r="A72" s="76">
        <v>709</v>
      </c>
      <c r="B72" s="72" t="s">
        <v>195</v>
      </c>
      <c r="C72" s="18">
        <v>0.2</v>
      </c>
      <c r="D72" s="16">
        <f t="shared" si="3"/>
        <v>-0.73666666666666702</v>
      </c>
      <c r="E72" s="17">
        <f t="shared" si="4"/>
        <v>3.7966666666666473</v>
      </c>
    </row>
    <row r="73" spans="1:5">
      <c r="A73" s="76">
        <v>710</v>
      </c>
      <c r="B73" s="72" t="s">
        <v>194</v>
      </c>
      <c r="C73" s="18">
        <v>0.8</v>
      </c>
      <c r="D73" s="16">
        <f t="shared" si="3"/>
        <v>-0.13666666666666694</v>
      </c>
      <c r="E73" s="17">
        <f t="shared" si="4"/>
        <v>3.6599999999999806</v>
      </c>
    </row>
    <row r="74" spans="1:5">
      <c r="A74" s="76">
        <v>711</v>
      </c>
      <c r="B74" s="72" t="s">
        <v>196</v>
      </c>
      <c r="C74" s="18">
        <v>0.8</v>
      </c>
      <c r="D74" s="16">
        <f t="shared" si="3"/>
        <v>-0.13666666666666694</v>
      </c>
      <c r="E74" s="17">
        <f t="shared" si="4"/>
        <v>3.5233333333333139</v>
      </c>
    </row>
    <row r="75" spans="1:5">
      <c r="A75" s="76">
        <v>712</v>
      </c>
      <c r="B75" s="72" t="s">
        <v>194</v>
      </c>
      <c r="C75" s="18">
        <v>1</v>
      </c>
      <c r="D75" s="16">
        <f t="shared" si="3"/>
        <v>6.333333333333302E-2</v>
      </c>
      <c r="E75" s="17">
        <f t="shared" si="4"/>
        <v>3.5866666666666469</v>
      </c>
    </row>
    <row r="76" spans="1:5">
      <c r="A76" s="76">
        <v>713</v>
      </c>
      <c r="B76" s="72" t="s">
        <v>196</v>
      </c>
      <c r="C76" s="18">
        <v>1</v>
      </c>
      <c r="D76" s="16">
        <f t="shared" si="3"/>
        <v>6.333333333333302E-2</v>
      </c>
      <c r="E76" s="17">
        <f t="shared" si="4"/>
        <v>3.6499999999999799</v>
      </c>
    </row>
    <row r="77" spans="1:5">
      <c r="A77" s="76">
        <v>714</v>
      </c>
      <c r="B77" s="72" t="s">
        <v>194</v>
      </c>
      <c r="C77" s="18">
        <v>0.2</v>
      </c>
      <c r="D77" s="16">
        <f t="shared" si="3"/>
        <v>-0.73666666666666702</v>
      </c>
      <c r="E77" s="17">
        <f t="shared" si="4"/>
        <v>2.9133333333333127</v>
      </c>
    </row>
    <row r="78" spans="1:5">
      <c r="A78" s="76">
        <v>715</v>
      </c>
      <c r="B78" s="72" t="s">
        <v>196</v>
      </c>
      <c r="C78" s="18">
        <v>0.2</v>
      </c>
      <c r="D78" s="16">
        <f t="shared" si="3"/>
        <v>-0.73666666666666702</v>
      </c>
      <c r="E78" s="17">
        <f t="shared" si="4"/>
        <v>2.1766666666666454</v>
      </c>
    </row>
    <row r="79" spans="1:5">
      <c r="A79" s="76">
        <v>716</v>
      </c>
      <c r="B79" s="72" t="s">
        <v>194</v>
      </c>
      <c r="C79" s="18">
        <v>1.6</v>
      </c>
      <c r="D79" s="16">
        <f t="shared" si="3"/>
        <v>0.66333333333333311</v>
      </c>
      <c r="E79" s="17">
        <f t="shared" si="4"/>
        <v>2.8399999999999785</v>
      </c>
    </row>
    <row r="80" spans="1:5">
      <c r="A80" s="76">
        <v>717</v>
      </c>
      <c r="B80" s="72" t="s">
        <v>196</v>
      </c>
      <c r="C80" s="18">
        <v>1.2000000000000002</v>
      </c>
      <c r="D80" s="16">
        <f t="shared" si="3"/>
        <v>0.2633333333333332</v>
      </c>
      <c r="E80" s="17">
        <f t="shared" si="4"/>
        <v>3.1033333333333117</v>
      </c>
    </row>
    <row r="81" spans="1:5">
      <c r="A81" s="76">
        <v>718</v>
      </c>
      <c r="B81" s="72" t="s">
        <v>194</v>
      </c>
      <c r="C81" s="18">
        <v>0.8</v>
      </c>
      <c r="D81" s="16">
        <f t="shared" si="3"/>
        <v>-0.13666666666666694</v>
      </c>
      <c r="E81" s="17">
        <f t="shared" si="4"/>
        <v>2.9666666666666446</v>
      </c>
    </row>
    <row r="82" spans="1:5">
      <c r="A82" s="76">
        <v>719</v>
      </c>
      <c r="B82" s="72" t="s">
        <v>196</v>
      </c>
      <c r="C82" s="18">
        <v>1.2000000000000002</v>
      </c>
      <c r="D82" s="16">
        <f t="shared" si="3"/>
        <v>0.2633333333333332</v>
      </c>
      <c r="E82" s="17">
        <f t="shared" si="4"/>
        <v>3.2299999999999778</v>
      </c>
    </row>
    <row r="83" spans="1:5">
      <c r="A83" s="76">
        <v>720</v>
      </c>
      <c r="B83" s="72" t="s">
        <v>194</v>
      </c>
      <c r="C83" s="18">
        <v>1</v>
      </c>
      <c r="D83" s="16">
        <f t="shared" si="3"/>
        <v>6.333333333333302E-2</v>
      </c>
      <c r="E83" s="17">
        <f t="shared" si="4"/>
        <v>3.2933333333333108</v>
      </c>
    </row>
    <row r="84" spans="1:5">
      <c r="A84" s="76">
        <v>721</v>
      </c>
      <c r="B84" s="72" t="s">
        <v>196</v>
      </c>
      <c r="C84" s="18">
        <v>1</v>
      </c>
      <c r="D84" s="16">
        <f t="shared" si="3"/>
        <v>6.333333333333302E-2</v>
      </c>
      <c r="E84" s="17">
        <f t="shared" si="4"/>
        <v>3.3566666666666438</v>
      </c>
    </row>
    <row r="85" spans="1:5">
      <c r="A85" s="76">
        <v>722</v>
      </c>
      <c r="B85" s="72" t="s">
        <v>194</v>
      </c>
      <c r="C85" s="18">
        <v>1.6</v>
      </c>
      <c r="D85" s="16">
        <f t="shared" si="3"/>
        <v>0.66333333333333311</v>
      </c>
      <c r="E85" s="17">
        <f t="shared" si="4"/>
        <v>4.0199999999999765</v>
      </c>
    </row>
    <row r="86" spans="1:5">
      <c r="A86" s="76">
        <v>723</v>
      </c>
      <c r="B86" s="72" t="s">
        <v>195</v>
      </c>
      <c r="C86" s="18">
        <v>0.2</v>
      </c>
      <c r="D86" s="16">
        <f t="shared" si="3"/>
        <v>-0.73666666666666702</v>
      </c>
      <c r="E86" s="17">
        <f t="shared" si="4"/>
        <v>3.2833333333333092</v>
      </c>
    </row>
    <row r="87" spans="1:5">
      <c r="A87" s="76">
        <v>724</v>
      </c>
      <c r="B87" s="72" t="s">
        <v>194</v>
      </c>
      <c r="C87" s="18">
        <v>0.8</v>
      </c>
      <c r="D87" s="16">
        <f t="shared" si="3"/>
        <v>-0.13666666666666694</v>
      </c>
      <c r="E87" s="17">
        <f t="shared" si="4"/>
        <v>3.1466666666666425</v>
      </c>
    </row>
    <row r="88" spans="1:5">
      <c r="A88" s="76">
        <v>725</v>
      </c>
      <c r="B88" s="72" t="s">
        <v>192</v>
      </c>
      <c r="C88" s="18">
        <v>0.2</v>
      </c>
      <c r="D88" s="16">
        <f t="shared" si="3"/>
        <v>-0.73666666666666702</v>
      </c>
      <c r="E88" s="17">
        <f t="shared" si="4"/>
        <v>2.4099999999999753</v>
      </c>
    </row>
    <row r="89" spans="1:5">
      <c r="A89" s="76">
        <v>726</v>
      </c>
      <c r="B89" s="72" t="s">
        <v>193</v>
      </c>
      <c r="C89" s="18">
        <v>1</v>
      </c>
      <c r="D89" s="16">
        <f t="shared" si="3"/>
        <v>6.333333333333302E-2</v>
      </c>
      <c r="E89" s="17">
        <f t="shared" si="4"/>
        <v>2.4733333333333083</v>
      </c>
    </row>
    <row r="90" spans="1:5">
      <c r="A90" s="76">
        <v>727</v>
      </c>
      <c r="B90" s="72" t="s">
        <v>192</v>
      </c>
      <c r="C90" s="18">
        <v>0.8</v>
      </c>
      <c r="D90" s="16">
        <f t="shared" si="3"/>
        <v>-0.13666666666666694</v>
      </c>
      <c r="E90" s="17">
        <f t="shared" si="4"/>
        <v>2.3366666666666411</v>
      </c>
    </row>
    <row r="91" spans="1:5">
      <c r="A91" s="76">
        <v>728</v>
      </c>
      <c r="B91" s="72" t="s">
        <v>193</v>
      </c>
      <c r="C91" s="18">
        <v>0.8</v>
      </c>
      <c r="D91" s="16">
        <f t="shared" si="3"/>
        <v>-0.13666666666666694</v>
      </c>
      <c r="E91" s="17">
        <f t="shared" si="4"/>
        <v>2.1999999999999744</v>
      </c>
    </row>
    <row r="92" spans="1:5" ht="15.75" thickBot="1">
      <c r="A92" s="76">
        <v>729</v>
      </c>
      <c r="B92" s="72" t="s">
        <v>192</v>
      </c>
      <c r="C92" s="19">
        <v>0.8</v>
      </c>
      <c r="D92" s="20">
        <f t="shared" si="3"/>
        <v>-0.13666666666666694</v>
      </c>
      <c r="E92" s="21">
        <f t="shared" si="4"/>
        <v>2.0633333333333077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358"/>
  <sheetViews>
    <sheetView view="pageBreakPreview" topLeftCell="A65" zoomScale="90" zoomScaleSheetLayoutView="90" workbookViewId="0">
      <selection activeCell="A52" sqref="A52:H69"/>
    </sheetView>
  </sheetViews>
  <sheetFormatPr defaultRowHeight="11.25"/>
  <cols>
    <col min="1" max="1" width="7.7109375" style="78" bestFit="1" customWidth="1"/>
    <col min="2" max="2" width="6.5703125" style="61" bestFit="1" customWidth="1"/>
    <col min="3" max="5" width="9.140625" style="61"/>
    <col min="6" max="7" width="9.140625" style="61" customWidth="1"/>
    <col min="8" max="8" width="15.5703125" style="94" bestFit="1" customWidth="1"/>
    <col min="9" max="9" width="15.5703125" style="61" bestFit="1" customWidth="1"/>
    <col min="10" max="17" width="9.140625" style="61" customWidth="1"/>
    <col min="18" max="18" width="18.28515625" style="61" customWidth="1"/>
    <col min="19" max="16384" width="9.140625" style="61"/>
  </cols>
  <sheetData>
    <row r="1" spans="1:6" ht="39" thickBot="1">
      <c r="A1" s="219" t="s">
        <v>49</v>
      </c>
      <c r="B1" s="220"/>
      <c r="C1" s="221" t="s">
        <v>50</v>
      </c>
      <c r="D1" s="222" t="s">
        <v>51</v>
      </c>
      <c r="E1" s="223" t="s">
        <v>52</v>
      </c>
      <c r="F1" s="60">
        <f>AVERAGE(C2:C47)</f>
        <v>0.91304347826086985</v>
      </c>
    </row>
    <row r="2" spans="1:6" ht="12.75">
      <c r="A2" s="240">
        <v>639</v>
      </c>
      <c r="B2" s="241" t="s">
        <v>192</v>
      </c>
      <c r="C2" s="224">
        <v>0</v>
      </c>
      <c r="D2" s="225">
        <f t="shared" ref="D2:D47" si="0">C2-$F$1</f>
        <v>-0.91304347826086985</v>
      </c>
      <c r="E2" s="226">
        <f>D2</f>
        <v>-0.91304347826086985</v>
      </c>
    </row>
    <row r="3" spans="1:6" ht="12.75">
      <c r="A3" s="242">
        <v>641</v>
      </c>
      <c r="B3" s="243" t="s">
        <v>192</v>
      </c>
      <c r="C3" s="247">
        <v>0.60000000000000009</v>
      </c>
      <c r="D3" s="228">
        <f t="shared" si="0"/>
        <v>-0.31304347826086976</v>
      </c>
      <c r="E3" s="229">
        <f>D3+E2</f>
        <v>-1.2260869565217396</v>
      </c>
    </row>
    <row r="4" spans="1:6" ht="12.75">
      <c r="A4" s="242">
        <v>643</v>
      </c>
      <c r="B4" s="243" t="s">
        <v>193</v>
      </c>
      <c r="C4" s="227">
        <v>1.8000000000000003</v>
      </c>
      <c r="D4" s="228">
        <f t="shared" si="0"/>
        <v>0.88695652173913042</v>
      </c>
      <c r="E4" s="229">
        <f t="shared" ref="E4:E17" si="1">D4+E3</f>
        <v>-0.33913043478260918</v>
      </c>
    </row>
    <row r="5" spans="1:6" ht="12.75">
      <c r="A5" s="242">
        <v>645</v>
      </c>
      <c r="B5" s="243" t="s">
        <v>193</v>
      </c>
      <c r="C5" s="227">
        <v>1.4</v>
      </c>
      <c r="D5" s="228">
        <f t="shared" si="0"/>
        <v>0.48695652173913007</v>
      </c>
      <c r="E5" s="229">
        <f t="shared" si="1"/>
        <v>0.14782608695652089</v>
      </c>
    </row>
    <row r="6" spans="1:6" ht="12.75">
      <c r="A6" s="242">
        <v>647</v>
      </c>
      <c r="B6" s="243" t="s">
        <v>193</v>
      </c>
      <c r="C6" s="227">
        <v>0.2</v>
      </c>
      <c r="D6" s="228">
        <f t="shared" si="0"/>
        <v>-0.71304347826086989</v>
      </c>
      <c r="E6" s="229">
        <f t="shared" si="1"/>
        <v>-0.565217391304349</v>
      </c>
    </row>
    <row r="7" spans="1:6" ht="12.75">
      <c r="A7" s="242">
        <v>649</v>
      </c>
      <c r="B7" s="243" t="s">
        <v>193</v>
      </c>
      <c r="C7" s="227">
        <v>1.4</v>
      </c>
      <c r="D7" s="228">
        <f t="shared" si="0"/>
        <v>0.48695652173913007</v>
      </c>
      <c r="E7" s="229">
        <f t="shared" si="1"/>
        <v>-7.8260869565218938E-2</v>
      </c>
    </row>
    <row r="8" spans="1:6" ht="12.75">
      <c r="A8" s="242">
        <v>651</v>
      </c>
      <c r="B8" s="243" t="s">
        <v>193</v>
      </c>
      <c r="C8" s="227">
        <v>0.4</v>
      </c>
      <c r="D8" s="228">
        <f t="shared" si="0"/>
        <v>-0.51304347826086982</v>
      </c>
      <c r="E8" s="229">
        <f t="shared" si="1"/>
        <v>-0.59130434782608876</v>
      </c>
    </row>
    <row r="9" spans="1:6" ht="12.75">
      <c r="A9" s="242">
        <v>653</v>
      </c>
      <c r="B9" s="243" t="s">
        <v>193</v>
      </c>
      <c r="C9" s="227">
        <v>0.8</v>
      </c>
      <c r="D9" s="228">
        <f t="shared" si="0"/>
        <v>-0.1130434782608698</v>
      </c>
      <c r="E9" s="229">
        <f t="shared" si="1"/>
        <v>-0.70434782608695856</v>
      </c>
    </row>
    <row r="10" spans="1:6" ht="12.75">
      <c r="A10" s="242">
        <v>655</v>
      </c>
      <c r="B10" s="243" t="s">
        <v>193</v>
      </c>
      <c r="C10" s="227">
        <v>1</v>
      </c>
      <c r="D10" s="228">
        <f t="shared" si="0"/>
        <v>8.6956521739130155E-2</v>
      </c>
      <c r="E10" s="229">
        <f t="shared" si="1"/>
        <v>-0.61739130434782841</v>
      </c>
    </row>
    <row r="11" spans="1:6" ht="12.75">
      <c r="A11" s="242">
        <v>657</v>
      </c>
      <c r="B11" s="243" t="s">
        <v>193</v>
      </c>
      <c r="C11" s="227">
        <v>1.6</v>
      </c>
      <c r="D11" s="228">
        <f t="shared" si="0"/>
        <v>0.68695652173913024</v>
      </c>
      <c r="E11" s="229">
        <f t="shared" si="1"/>
        <v>6.9565217391301837E-2</v>
      </c>
    </row>
    <row r="12" spans="1:6" ht="12.75">
      <c r="A12" s="242">
        <v>659</v>
      </c>
      <c r="B12" s="243" t="s">
        <v>193</v>
      </c>
      <c r="C12" s="227">
        <v>0.2</v>
      </c>
      <c r="D12" s="228">
        <f t="shared" si="0"/>
        <v>-0.71304347826086989</v>
      </c>
      <c r="E12" s="229">
        <f t="shared" si="1"/>
        <v>-0.64347826086956805</v>
      </c>
    </row>
    <row r="13" spans="1:6" ht="12.75">
      <c r="A13" s="242">
        <v>661</v>
      </c>
      <c r="B13" s="243" t="s">
        <v>193</v>
      </c>
      <c r="C13" s="227">
        <v>1.6</v>
      </c>
      <c r="D13" s="228">
        <f t="shared" si="0"/>
        <v>0.68695652173913024</v>
      </c>
      <c r="E13" s="229">
        <f t="shared" si="1"/>
        <v>4.3478260869562191E-2</v>
      </c>
    </row>
    <row r="14" spans="1:6" ht="12.75">
      <c r="A14" s="242">
        <v>663</v>
      </c>
      <c r="B14" s="243" t="s">
        <v>193</v>
      </c>
      <c r="C14" s="227">
        <v>0.6</v>
      </c>
      <c r="D14" s="228">
        <f t="shared" si="0"/>
        <v>-0.31304347826086987</v>
      </c>
      <c r="E14" s="229">
        <f t="shared" si="1"/>
        <v>-0.26956521739130768</v>
      </c>
    </row>
    <row r="15" spans="1:6" ht="12.75">
      <c r="A15" s="242">
        <v>665</v>
      </c>
      <c r="B15" s="243" t="s">
        <v>193</v>
      </c>
      <c r="C15" s="227">
        <v>0.8</v>
      </c>
      <c r="D15" s="228">
        <f t="shared" si="0"/>
        <v>-0.1130434782608698</v>
      </c>
      <c r="E15" s="229">
        <f t="shared" si="1"/>
        <v>-0.38260869565217748</v>
      </c>
    </row>
    <row r="16" spans="1:6" ht="12.75">
      <c r="A16" s="242">
        <v>667</v>
      </c>
      <c r="B16" s="243" t="s">
        <v>192</v>
      </c>
      <c r="C16" s="227">
        <v>1</v>
      </c>
      <c r="D16" s="228">
        <f t="shared" si="0"/>
        <v>8.6956521739130155E-2</v>
      </c>
      <c r="E16" s="229">
        <f t="shared" si="1"/>
        <v>-0.29565217391304732</v>
      </c>
    </row>
    <row r="17" spans="1:5" ht="12.75">
      <c r="A17" s="242">
        <v>669</v>
      </c>
      <c r="B17" s="243" t="s">
        <v>193</v>
      </c>
      <c r="C17" s="227">
        <v>1.6</v>
      </c>
      <c r="D17" s="228">
        <f t="shared" si="0"/>
        <v>0.68695652173913024</v>
      </c>
      <c r="E17" s="229">
        <f t="shared" si="1"/>
        <v>0.39130434782608292</v>
      </c>
    </row>
    <row r="18" spans="1:5" ht="12.75">
      <c r="A18" s="242">
        <v>671</v>
      </c>
      <c r="B18" s="243" t="s">
        <v>193</v>
      </c>
      <c r="C18" s="227">
        <v>0.8</v>
      </c>
      <c r="D18" s="228">
        <f t="shared" si="0"/>
        <v>-0.1130434782608698</v>
      </c>
      <c r="E18" s="229">
        <f t="shared" ref="E18:E47" si="2">D18+E17</f>
        <v>0.27826086956521312</v>
      </c>
    </row>
    <row r="19" spans="1:5" ht="12.75">
      <c r="A19" s="242">
        <v>673</v>
      </c>
      <c r="B19" s="243" t="s">
        <v>193</v>
      </c>
      <c r="C19" s="227">
        <v>0.2</v>
      </c>
      <c r="D19" s="228">
        <f t="shared" si="0"/>
        <v>-0.71304347826086989</v>
      </c>
      <c r="E19" s="229">
        <f t="shared" si="2"/>
        <v>-0.43478260869565677</v>
      </c>
    </row>
    <row r="20" spans="1:5" ht="12.75">
      <c r="A20" s="242">
        <v>675</v>
      </c>
      <c r="B20" s="243" t="s">
        <v>193</v>
      </c>
      <c r="C20" s="227">
        <v>1</v>
      </c>
      <c r="D20" s="228">
        <f t="shared" si="0"/>
        <v>8.6956521739130155E-2</v>
      </c>
      <c r="E20" s="229">
        <f t="shared" si="2"/>
        <v>-0.34782608695652661</v>
      </c>
    </row>
    <row r="21" spans="1:5" ht="12.75">
      <c r="A21" s="242">
        <v>677</v>
      </c>
      <c r="B21" s="243" t="s">
        <v>193</v>
      </c>
      <c r="C21" s="227">
        <v>0.2</v>
      </c>
      <c r="D21" s="228">
        <f t="shared" si="0"/>
        <v>-0.71304347826086989</v>
      </c>
      <c r="E21" s="229">
        <f t="shared" si="2"/>
        <v>-1.0608695652173965</v>
      </c>
    </row>
    <row r="22" spans="1:5" ht="12.75">
      <c r="A22" s="242">
        <v>679</v>
      </c>
      <c r="B22" s="243" t="s">
        <v>193</v>
      </c>
      <c r="C22" s="227">
        <v>1.6</v>
      </c>
      <c r="D22" s="228">
        <f t="shared" si="0"/>
        <v>0.68695652173913024</v>
      </c>
      <c r="E22" s="229">
        <f t="shared" si="2"/>
        <v>-0.37391304347826626</v>
      </c>
    </row>
    <row r="23" spans="1:5" ht="12.75">
      <c r="A23" s="242">
        <v>681</v>
      </c>
      <c r="B23" s="243" t="s">
        <v>193</v>
      </c>
      <c r="C23" s="227">
        <v>1.1000000000000001</v>
      </c>
      <c r="D23" s="228">
        <f t="shared" si="0"/>
        <v>0.18695652173913024</v>
      </c>
      <c r="E23" s="229">
        <f t="shared" si="2"/>
        <v>-0.18695652173913602</v>
      </c>
    </row>
    <row r="24" spans="1:5" ht="12.75">
      <c r="A24" s="242">
        <v>683</v>
      </c>
      <c r="B24" s="243" t="s">
        <v>194</v>
      </c>
      <c r="C24" s="227">
        <v>1.6</v>
      </c>
      <c r="D24" s="228">
        <f t="shared" si="0"/>
        <v>0.68695652173913024</v>
      </c>
      <c r="E24" s="229">
        <f t="shared" si="2"/>
        <v>0.49999999999999423</v>
      </c>
    </row>
    <row r="25" spans="1:5" ht="12.75">
      <c r="A25" s="242">
        <v>685</v>
      </c>
      <c r="B25" s="243" t="s">
        <v>194</v>
      </c>
      <c r="C25" s="227">
        <v>0</v>
      </c>
      <c r="D25" s="228">
        <f t="shared" si="0"/>
        <v>-0.91304347826086985</v>
      </c>
      <c r="E25" s="229">
        <f t="shared" si="2"/>
        <v>-0.41304347826087562</v>
      </c>
    </row>
    <row r="26" spans="1:5" ht="12.75">
      <c r="A26" s="242">
        <v>687</v>
      </c>
      <c r="B26" s="243" t="s">
        <v>194</v>
      </c>
      <c r="C26" s="227">
        <v>1.1000000000000001</v>
      </c>
      <c r="D26" s="228">
        <f t="shared" si="0"/>
        <v>0.18695652173913024</v>
      </c>
      <c r="E26" s="229">
        <f t="shared" si="2"/>
        <v>-0.22608695652174537</v>
      </c>
    </row>
    <row r="27" spans="1:5" ht="12.75">
      <c r="A27" s="242">
        <v>689</v>
      </c>
      <c r="B27" s="243" t="s">
        <v>194</v>
      </c>
      <c r="C27" s="227">
        <v>0.2</v>
      </c>
      <c r="D27" s="228">
        <f t="shared" si="0"/>
        <v>-0.71304347826086989</v>
      </c>
      <c r="E27" s="229">
        <f t="shared" si="2"/>
        <v>-0.93913043478261526</v>
      </c>
    </row>
    <row r="28" spans="1:5" ht="12.75">
      <c r="A28" s="242">
        <v>691</v>
      </c>
      <c r="B28" s="243" t="s">
        <v>194</v>
      </c>
      <c r="C28" s="227">
        <v>0.8</v>
      </c>
      <c r="D28" s="228">
        <f t="shared" si="0"/>
        <v>-0.1130434782608698</v>
      </c>
      <c r="E28" s="229">
        <f t="shared" si="2"/>
        <v>-1.0521739130434851</v>
      </c>
    </row>
    <row r="29" spans="1:5" ht="12.75">
      <c r="A29" s="242">
        <v>693</v>
      </c>
      <c r="B29" s="243" t="s">
        <v>193</v>
      </c>
      <c r="C29" s="227">
        <v>1.8000000000000003</v>
      </c>
      <c r="D29" s="228">
        <f t="shared" si="0"/>
        <v>0.88695652173913042</v>
      </c>
      <c r="E29" s="229">
        <f t="shared" si="2"/>
        <v>-0.16521739130435464</v>
      </c>
    </row>
    <row r="30" spans="1:5" ht="12.75">
      <c r="A30" s="242">
        <v>695</v>
      </c>
      <c r="B30" s="243" t="s">
        <v>193</v>
      </c>
      <c r="C30" s="227">
        <v>1</v>
      </c>
      <c r="D30" s="228">
        <f t="shared" si="0"/>
        <v>8.6956521739130155E-2</v>
      </c>
      <c r="E30" s="229">
        <f t="shared" si="2"/>
        <v>-7.8260869565224489E-2</v>
      </c>
    </row>
    <row r="31" spans="1:5" ht="12.75">
      <c r="A31" s="242">
        <v>697</v>
      </c>
      <c r="B31" s="243" t="s">
        <v>192</v>
      </c>
      <c r="C31" s="227">
        <v>0.6</v>
      </c>
      <c r="D31" s="228">
        <f t="shared" si="0"/>
        <v>-0.31304347826086987</v>
      </c>
      <c r="E31" s="229">
        <f t="shared" si="2"/>
        <v>-0.39130434782609436</v>
      </c>
    </row>
    <row r="32" spans="1:5" ht="12.75">
      <c r="A32" s="242">
        <v>699</v>
      </c>
      <c r="B32" s="243" t="s">
        <v>192</v>
      </c>
      <c r="C32" s="227">
        <v>1.6</v>
      </c>
      <c r="D32" s="228">
        <f t="shared" si="0"/>
        <v>0.68695652173913024</v>
      </c>
      <c r="E32" s="229">
        <f t="shared" si="2"/>
        <v>0.29565217391303589</v>
      </c>
    </row>
    <row r="33" spans="1:5" ht="12.75">
      <c r="A33" s="242">
        <v>701</v>
      </c>
      <c r="B33" s="243" t="s">
        <v>192</v>
      </c>
      <c r="C33" s="227">
        <v>1.6</v>
      </c>
      <c r="D33" s="228">
        <f t="shared" si="0"/>
        <v>0.68695652173913024</v>
      </c>
      <c r="E33" s="229">
        <f t="shared" si="2"/>
        <v>0.98260869565216613</v>
      </c>
    </row>
    <row r="34" spans="1:5" ht="12.75">
      <c r="A34" s="242">
        <v>703</v>
      </c>
      <c r="B34" s="243" t="s">
        <v>192</v>
      </c>
      <c r="C34" s="227">
        <v>1.6</v>
      </c>
      <c r="D34" s="228">
        <f t="shared" si="0"/>
        <v>0.68695652173913024</v>
      </c>
      <c r="E34" s="229">
        <f t="shared" si="2"/>
        <v>1.6695652173912965</v>
      </c>
    </row>
    <row r="35" spans="1:5" ht="12.75">
      <c r="A35" s="242">
        <v>705</v>
      </c>
      <c r="B35" s="243" t="s">
        <v>192</v>
      </c>
      <c r="C35" s="227">
        <v>1.8000000000000003</v>
      </c>
      <c r="D35" s="228">
        <f t="shared" si="0"/>
        <v>0.88695652173913042</v>
      </c>
      <c r="E35" s="229">
        <f t="shared" si="2"/>
        <v>2.5565217391304271</v>
      </c>
    </row>
    <row r="36" spans="1:5" ht="12.75">
      <c r="A36" s="242">
        <v>707</v>
      </c>
      <c r="B36" s="243" t="s">
        <v>195</v>
      </c>
      <c r="C36" s="227">
        <v>0.8</v>
      </c>
      <c r="D36" s="228">
        <f t="shared" si="0"/>
        <v>-0.1130434782608698</v>
      </c>
      <c r="E36" s="229">
        <f t="shared" si="2"/>
        <v>2.4434782608695573</v>
      </c>
    </row>
    <row r="37" spans="1:5" ht="12.75">
      <c r="A37" s="242">
        <v>709</v>
      </c>
      <c r="B37" s="243" t="s">
        <v>195</v>
      </c>
      <c r="C37" s="227">
        <v>0.2</v>
      </c>
      <c r="D37" s="228">
        <f t="shared" si="0"/>
        <v>-0.71304347826086989</v>
      </c>
      <c r="E37" s="229">
        <f t="shared" si="2"/>
        <v>1.7304347826086874</v>
      </c>
    </row>
    <row r="38" spans="1:5" ht="12.75">
      <c r="A38" s="242">
        <v>711</v>
      </c>
      <c r="B38" s="243" t="s">
        <v>196</v>
      </c>
      <c r="C38" s="227">
        <v>0.8</v>
      </c>
      <c r="D38" s="228">
        <f t="shared" si="0"/>
        <v>-0.1130434782608698</v>
      </c>
      <c r="E38" s="229">
        <f t="shared" si="2"/>
        <v>1.6173913043478176</v>
      </c>
    </row>
    <row r="39" spans="1:5" ht="12.75">
      <c r="A39" s="242">
        <v>713</v>
      </c>
      <c r="B39" s="243" t="s">
        <v>196</v>
      </c>
      <c r="C39" s="227">
        <v>1</v>
      </c>
      <c r="D39" s="228">
        <f t="shared" si="0"/>
        <v>8.6956521739130155E-2</v>
      </c>
      <c r="E39" s="229">
        <f t="shared" si="2"/>
        <v>1.7043478260869478</v>
      </c>
    </row>
    <row r="40" spans="1:5" ht="12.75">
      <c r="A40" s="242">
        <v>715</v>
      </c>
      <c r="B40" s="243" t="s">
        <v>196</v>
      </c>
      <c r="C40" s="227">
        <v>0.2</v>
      </c>
      <c r="D40" s="228">
        <f t="shared" si="0"/>
        <v>-0.71304347826086989</v>
      </c>
      <c r="E40" s="229">
        <f t="shared" si="2"/>
        <v>0.9913043478260779</v>
      </c>
    </row>
    <row r="41" spans="1:5" ht="12.75">
      <c r="A41" s="242">
        <v>717</v>
      </c>
      <c r="B41" s="243" t="s">
        <v>196</v>
      </c>
      <c r="C41" s="227">
        <v>1.2000000000000002</v>
      </c>
      <c r="D41" s="228">
        <f t="shared" si="0"/>
        <v>0.28695652173913033</v>
      </c>
      <c r="E41" s="229">
        <f t="shared" si="2"/>
        <v>1.2782608695652082</v>
      </c>
    </row>
    <row r="42" spans="1:5" ht="12.75">
      <c r="A42" s="242">
        <v>719</v>
      </c>
      <c r="B42" s="243" t="s">
        <v>196</v>
      </c>
      <c r="C42" s="227">
        <v>1.2</v>
      </c>
      <c r="D42" s="228">
        <f t="shared" si="0"/>
        <v>0.28695652173913011</v>
      </c>
      <c r="E42" s="229">
        <f t="shared" si="2"/>
        <v>1.5652173913043383</v>
      </c>
    </row>
    <row r="43" spans="1:5" ht="12.75">
      <c r="A43" s="242">
        <v>721</v>
      </c>
      <c r="B43" s="243" t="s">
        <v>196</v>
      </c>
      <c r="C43" s="227">
        <v>1</v>
      </c>
      <c r="D43" s="228">
        <f t="shared" si="0"/>
        <v>8.6956521739130155E-2</v>
      </c>
      <c r="E43" s="229">
        <f t="shared" si="2"/>
        <v>1.6521739130434685</v>
      </c>
    </row>
    <row r="44" spans="1:5" ht="12.75">
      <c r="A44" s="242">
        <v>723</v>
      </c>
      <c r="B44" s="243" t="s">
        <v>195</v>
      </c>
      <c r="C44" s="227">
        <v>0.2</v>
      </c>
      <c r="D44" s="228">
        <f t="shared" si="0"/>
        <v>-0.71304347826086989</v>
      </c>
      <c r="E44" s="229">
        <f t="shared" si="2"/>
        <v>0.93913043478259861</v>
      </c>
    </row>
    <row r="45" spans="1:5" ht="12.75">
      <c r="A45" s="242">
        <v>725</v>
      </c>
      <c r="B45" s="243" t="s">
        <v>192</v>
      </c>
      <c r="C45" s="227">
        <v>0.2</v>
      </c>
      <c r="D45" s="228">
        <f t="shared" si="0"/>
        <v>-0.71304347826086989</v>
      </c>
      <c r="E45" s="229">
        <f t="shared" si="2"/>
        <v>0.22608695652172872</v>
      </c>
    </row>
    <row r="46" spans="1:5" ht="12.75">
      <c r="A46" s="242">
        <v>727</v>
      </c>
      <c r="B46" s="243" t="s">
        <v>192</v>
      </c>
      <c r="C46" s="227">
        <v>0.8</v>
      </c>
      <c r="D46" s="228">
        <f t="shared" si="0"/>
        <v>-0.1130434782608698</v>
      </c>
      <c r="E46" s="229">
        <f t="shared" si="2"/>
        <v>0.11304347826085892</v>
      </c>
    </row>
    <row r="47" spans="1:5" ht="13.5" thickBot="1">
      <c r="A47" s="244">
        <v>729</v>
      </c>
      <c r="B47" s="245" t="s">
        <v>192</v>
      </c>
      <c r="C47" s="230">
        <v>0.8</v>
      </c>
      <c r="D47" s="231">
        <f t="shared" si="0"/>
        <v>-0.1130434782608698</v>
      </c>
      <c r="E47" s="232">
        <f t="shared" si="2"/>
        <v>-1.0880185641326534E-14</v>
      </c>
    </row>
    <row r="48" spans="1:5" ht="12.75">
      <c r="A48" s="246"/>
      <c r="B48" s="248" t="s">
        <v>53</v>
      </c>
      <c r="C48" s="249">
        <f>AVERAGE(C2:C47)</f>
        <v>0.91304347826086985</v>
      </c>
      <c r="D48" s="235"/>
      <c r="E48" s="235"/>
    </row>
    <row r="49" spans="1:20" ht="12.75">
      <c r="A49" s="246"/>
      <c r="B49" s="236" t="s">
        <v>275</v>
      </c>
      <c r="C49" s="237">
        <f>STDEV(C2:C47)</f>
        <v>0.55361787689993203</v>
      </c>
      <c r="D49" s="235"/>
      <c r="E49" s="235"/>
    </row>
    <row r="50" spans="1:20" ht="13.5" thickBot="1">
      <c r="A50" s="246"/>
      <c r="B50" s="238" t="s">
        <v>276</v>
      </c>
      <c r="C50" s="239">
        <f>C48+C49</f>
        <v>1.4666613551608019</v>
      </c>
      <c r="D50" s="235"/>
      <c r="E50" s="235"/>
    </row>
    <row r="51" spans="1:20" ht="12" thickBot="1"/>
    <row r="52" spans="1:20" ht="11.25" customHeight="1">
      <c r="A52" s="160" t="s">
        <v>54</v>
      </c>
      <c r="B52" s="161" t="s">
        <v>49</v>
      </c>
      <c r="C52" s="161"/>
      <c r="D52" s="161"/>
      <c r="E52" s="161"/>
      <c r="F52" s="161" t="s">
        <v>55</v>
      </c>
      <c r="G52" s="179" t="s">
        <v>56</v>
      </c>
      <c r="H52" s="177" t="s">
        <v>57</v>
      </c>
      <c r="I52" s="159" t="s">
        <v>58</v>
      </c>
      <c r="J52" s="84"/>
      <c r="K52" s="84"/>
      <c r="L52" s="84"/>
      <c r="M52" s="84"/>
      <c r="N52" s="84"/>
      <c r="O52" s="84"/>
      <c r="P52" s="84"/>
    </row>
    <row r="53" spans="1:20" ht="15.75" customHeight="1" thickBot="1">
      <c r="A53" s="162"/>
      <c r="B53" s="163" t="s">
        <v>59</v>
      </c>
      <c r="C53" s="163"/>
      <c r="D53" s="163" t="s">
        <v>60</v>
      </c>
      <c r="E53" s="163"/>
      <c r="F53" s="163"/>
      <c r="G53" s="180"/>
      <c r="H53" s="178"/>
      <c r="I53" s="159" t="s">
        <v>61</v>
      </c>
      <c r="J53" s="63" t="s">
        <v>62</v>
      </c>
      <c r="K53" s="63" t="s">
        <v>63</v>
      </c>
      <c r="L53" s="63" t="s">
        <v>64</v>
      </c>
      <c r="M53" s="63" t="s">
        <v>65</v>
      </c>
      <c r="N53" s="63" t="s">
        <v>66</v>
      </c>
      <c r="O53" s="63" t="s">
        <v>67</v>
      </c>
      <c r="P53" s="63" t="s">
        <v>68</v>
      </c>
      <c r="R53" s="61" t="s">
        <v>198</v>
      </c>
    </row>
    <row r="54" spans="1:20">
      <c r="A54" s="165">
        <v>1</v>
      </c>
      <c r="B54" s="166">
        <v>639</v>
      </c>
      <c r="C54" s="166">
        <v>10</v>
      </c>
      <c r="D54" s="166">
        <v>645</v>
      </c>
      <c r="E54" s="166">
        <v>5</v>
      </c>
      <c r="F54" s="166">
        <f t="shared" ref="F54:F69" si="3">((D54-B54)/2)+1</f>
        <v>4</v>
      </c>
      <c r="G54" s="166">
        <f>(F54*20)+(E54-C54)</f>
        <v>75</v>
      </c>
      <c r="H54" s="167">
        <f>H85</f>
        <v>95</v>
      </c>
      <c r="I54" s="164">
        <v>5</v>
      </c>
      <c r="J54" s="65">
        <v>0</v>
      </c>
      <c r="K54" s="65">
        <v>2</v>
      </c>
      <c r="L54" s="65">
        <v>0</v>
      </c>
      <c r="M54" s="65">
        <v>0</v>
      </c>
      <c r="N54" s="65">
        <v>0</v>
      </c>
      <c r="O54" s="65">
        <v>0</v>
      </c>
      <c r="P54" s="65">
        <v>2</v>
      </c>
      <c r="R54" s="64" t="s">
        <v>201</v>
      </c>
      <c r="S54" s="61">
        <v>20</v>
      </c>
      <c r="T54" s="61">
        <v>60</v>
      </c>
    </row>
    <row r="55" spans="1:20">
      <c r="A55" s="168">
        <v>2</v>
      </c>
      <c r="B55" s="169">
        <v>645</v>
      </c>
      <c r="C55" s="169">
        <f>E54</f>
        <v>5</v>
      </c>
      <c r="D55" s="169">
        <v>653</v>
      </c>
      <c r="E55" s="169">
        <v>5</v>
      </c>
      <c r="F55" s="169">
        <f t="shared" si="3"/>
        <v>5</v>
      </c>
      <c r="G55" s="169">
        <f>(F55*20)+(E55-C55)</f>
        <v>100</v>
      </c>
      <c r="H55" s="170">
        <f>H103</f>
        <v>56</v>
      </c>
      <c r="I55" s="164">
        <v>3</v>
      </c>
      <c r="J55" s="65">
        <v>0</v>
      </c>
      <c r="K55" s="65">
        <v>2</v>
      </c>
      <c r="L55" s="65">
        <v>0</v>
      </c>
      <c r="M55" s="65">
        <v>0</v>
      </c>
      <c r="N55" s="65">
        <v>0</v>
      </c>
      <c r="O55" s="65">
        <v>0</v>
      </c>
      <c r="P55" s="65">
        <v>1</v>
      </c>
      <c r="R55" s="64" t="s">
        <v>216</v>
      </c>
      <c r="S55" s="61">
        <v>20</v>
      </c>
      <c r="T55" s="61">
        <v>60</v>
      </c>
    </row>
    <row r="56" spans="1:20">
      <c r="A56" s="168">
        <v>3</v>
      </c>
      <c r="B56" s="169">
        <v>653</v>
      </c>
      <c r="C56" s="169">
        <f t="shared" ref="C56:C68" si="4">E55</f>
        <v>5</v>
      </c>
      <c r="D56" s="169">
        <v>657</v>
      </c>
      <c r="E56" s="169">
        <v>5</v>
      </c>
      <c r="F56" s="169">
        <f t="shared" si="3"/>
        <v>3</v>
      </c>
      <c r="G56" s="169">
        <f>(F56*20)+(E56-C56)</f>
        <v>60</v>
      </c>
      <c r="H56" s="170">
        <f>H121</f>
        <v>86.666666666666686</v>
      </c>
      <c r="I56" s="164">
        <v>2</v>
      </c>
      <c r="J56" s="65">
        <v>0</v>
      </c>
      <c r="K56" s="65">
        <v>2</v>
      </c>
      <c r="L56" s="65">
        <v>0</v>
      </c>
      <c r="M56" s="65">
        <v>0</v>
      </c>
      <c r="N56" s="65">
        <v>0</v>
      </c>
      <c r="O56" s="65">
        <v>0</v>
      </c>
      <c r="P56" s="65">
        <v>1</v>
      </c>
      <c r="R56" s="64" t="s">
        <v>215</v>
      </c>
      <c r="S56" s="61">
        <v>20</v>
      </c>
      <c r="T56" s="61">
        <v>60</v>
      </c>
    </row>
    <row r="57" spans="1:20">
      <c r="A57" s="168">
        <v>4</v>
      </c>
      <c r="B57" s="169">
        <v>657</v>
      </c>
      <c r="C57" s="169">
        <f t="shared" si="4"/>
        <v>5</v>
      </c>
      <c r="D57" s="169">
        <v>659</v>
      </c>
      <c r="E57" s="169">
        <v>5</v>
      </c>
      <c r="F57" s="169">
        <f t="shared" si="3"/>
        <v>2</v>
      </c>
      <c r="G57" s="169">
        <f>(F57*20)+(E57-C57)</f>
        <v>40</v>
      </c>
      <c r="H57" s="170">
        <f>H139</f>
        <v>10</v>
      </c>
      <c r="I57" s="164">
        <v>1</v>
      </c>
      <c r="J57" s="65">
        <v>0</v>
      </c>
      <c r="K57" s="65">
        <v>0</v>
      </c>
      <c r="L57" s="65">
        <v>0</v>
      </c>
      <c r="M57" s="65">
        <v>0</v>
      </c>
      <c r="N57" s="65">
        <v>0</v>
      </c>
      <c r="O57" s="65">
        <v>0</v>
      </c>
      <c r="P57" s="65">
        <v>0</v>
      </c>
      <c r="R57" s="64" t="s">
        <v>217</v>
      </c>
      <c r="S57" s="61">
        <v>20</v>
      </c>
      <c r="T57" s="61">
        <v>60</v>
      </c>
    </row>
    <row r="58" spans="1:20">
      <c r="A58" s="168">
        <v>5</v>
      </c>
      <c r="B58" s="169">
        <v>659</v>
      </c>
      <c r="C58" s="169">
        <f t="shared" si="4"/>
        <v>5</v>
      </c>
      <c r="D58" s="169">
        <v>661</v>
      </c>
      <c r="E58" s="169">
        <v>5</v>
      </c>
      <c r="F58" s="169">
        <f t="shared" si="3"/>
        <v>2</v>
      </c>
      <c r="G58" s="169">
        <f t="shared" ref="G58:G59" si="5">(F58*20)+(E58-C58)</f>
        <v>40</v>
      </c>
      <c r="H58" s="170">
        <f>H157</f>
        <v>80</v>
      </c>
      <c r="I58" s="164">
        <v>1</v>
      </c>
      <c r="J58" s="65">
        <v>0</v>
      </c>
      <c r="K58" s="65">
        <v>1</v>
      </c>
      <c r="L58" s="65">
        <v>0</v>
      </c>
      <c r="M58" s="65">
        <v>0</v>
      </c>
      <c r="N58" s="65">
        <v>0</v>
      </c>
      <c r="O58" s="65">
        <v>0</v>
      </c>
      <c r="P58" s="65">
        <v>1</v>
      </c>
      <c r="R58" s="64" t="s">
        <v>218</v>
      </c>
      <c r="S58" s="61">
        <v>20</v>
      </c>
      <c r="T58" s="61">
        <v>60</v>
      </c>
    </row>
    <row r="59" spans="1:20">
      <c r="A59" s="168">
        <v>6</v>
      </c>
      <c r="B59" s="169">
        <v>661</v>
      </c>
      <c r="C59" s="169">
        <f t="shared" si="4"/>
        <v>5</v>
      </c>
      <c r="D59" s="169">
        <v>665</v>
      </c>
      <c r="E59" s="169">
        <v>5</v>
      </c>
      <c r="F59" s="169">
        <f t="shared" si="3"/>
        <v>3</v>
      </c>
      <c r="G59" s="169">
        <f t="shared" si="5"/>
        <v>60</v>
      </c>
      <c r="H59" s="170">
        <f>H175</f>
        <v>26.666666666666668</v>
      </c>
      <c r="I59" s="164">
        <v>1</v>
      </c>
      <c r="J59" s="65">
        <v>0</v>
      </c>
      <c r="K59" s="65">
        <v>0</v>
      </c>
      <c r="L59" s="65">
        <v>0</v>
      </c>
      <c r="M59" s="65">
        <v>0</v>
      </c>
      <c r="N59" s="65">
        <v>0</v>
      </c>
      <c r="O59" s="65">
        <v>0</v>
      </c>
      <c r="P59" s="65">
        <v>1</v>
      </c>
      <c r="R59" s="64" t="s">
        <v>219</v>
      </c>
      <c r="S59" s="61">
        <v>20</v>
      </c>
      <c r="T59" s="61">
        <v>60</v>
      </c>
    </row>
    <row r="60" spans="1:20">
      <c r="A60" s="168">
        <v>7</v>
      </c>
      <c r="B60" s="171">
        <v>665</v>
      </c>
      <c r="C60" s="169">
        <f t="shared" si="4"/>
        <v>5</v>
      </c>
      <c r="D60" s="171">
        <v>669</v>
      </c>
      <c r="E60" s="171">
        <v>5</v>
      </c>
      <c r="F60" s="169">
        <f t="shared" si="3"/>
        <v>3</v>
      </c>
      <c r="G60" s="169">
        <f t="shared" ref="G60:G69" si="6">(F60*20)+(E60-C60)</f>
        <v>60</v>
      </c>
      <c r="H60" s="172">
        <f>H193</f>
        <v>86.666666666666671</v>
      </c>
      <c r="I60" s="164">
        <v>3</v>
      </c>
      <c r="J60" s="65">
        <v>0</v>
      </c>
      <c r="K60" s="65">
        <v>1</v>
      </c>
      <c r="L60" s="65">
        <v>0</v>
      </c>
      <c r="M60" s="65">
        <v>0</v>
      </c>
      <c r="N60" s="65">
        <v>0</v>
      </c>
      <c r="O60" s="65">
        <v>0</v>
      </c>
      <c r="P60" s="65">
        <v>2</v>
      </c>
      <c r="Q60" s="70"/>
      <c r="R60" s="65" t="s">
        <v>220</v>
      </c>
      <c r="S60" s="61">
        <v>20</v>
      </c>
      <c r="T60" s="61">
        <v>60</v>
      </c>
    </row>
    <row r="61" spans="1:20">
      <c r="A61" s="168">
        <v>8</v>
      </c>
      <c r="B61" s="171">
        <v>669</v>
      </c>
      <c r="C61" s="169">
        <f t="shared" si="4"/>
        <v>5</v>
      </c>
      <c r="D61" s="171">
        <v>677</v>
      </c>
      <c r="E61" s="171">
        <v>5</v>
      </c>
      <c r="F61" s="169">
        <f t="shared" si="3"/>
        <v>5</v>
      </c>
      <c r="G61" s="169">
        <f t="shared" si="6"/>
        <v>100</v>
      </c>
      <c r="H61" s="172">
        <f>H211</f>
        <v>40</v>
      </c>
      <c r="I61" s="164">
        <v>4</v>
      </c>
      <c r="J61" s="65">
        <v>0</v>
      </c>
      <c r="K61" s="65">
        <v>0</v>
      </c>
      <c r="L61" s="65">
        <v>0</v>
      </c>
      <c r="M61" s="65">
        <v>0</v>
      </c>
      <c r="N61" s="65">
        <v>0</v>
      </c>
      <c r="O61" s="65">
        <v>0</v>
      </c>
      <c r="P61" s="65">
        <v>2</v>
      </c>
      <c r="Q61" s="70"/>
      <c r="R61" s="65" t="s">
        <v>221</v>
      </c>
      <c r="S61" s="61">
        <v>20</v>
      </c>
      <c r="T61" s="61">
        <v>60</v>
      </c>
    </row>
    <row r="62" spans="1:20">
      <c r="A62" s="168">
        <v>9</v>
      </c>
      <c r="B62" s="171">
        <v>677</v>
      </c>
      <c r="C62" s="169">
        <f t="shared" si="4"/>
        <v>5</v>
      </c>
      <c r="D62" s="171">
        <v>683</v>
      </c>
      <c r="E62" s="171">
        <v>0</v>
      </c>
      <c r="F62" s="169">
        <f t="shared" si="3"/>
        <v>4</v>
      </c>
      <c r="G62" s="169">
        <f t="shared" si="6"/>
        <v>75</v>
      </c>
      <c r="H62" s="172">
        <f>H229</f>
        <v>107.5</v>
      </c>
      <c r="I62" s="164">
        <v>3</v>
      </c>
      <c r="J62" s="65">
        <v>0</v>
      </c>
      <c r="K62" s="65">
        <v>2</v>
      </c>
      <c r="L62" s="65">
        <v>0</v>
      </c>
      <c r="M62" s="65">
        <v>0</v>
      </c>
      <c r="N62" s="65">
        <v>0</v>
      </c>
      <c r="O62" s="65">
        <v>1</v>
      </c>
      <c r="P62" s="65">
        <v>3</v>
      </c>
      <c r="Q62" s="70"/>
      <c r="R62" s="65" t="s">
        <v>222</v>
      </c>
      <c r="S62" s="61">
        <v>20</v>
      </c>
      <c r="T62" s="61">
        <v>60</v>
      </c>
    </row>
    <row r="63" spans="1:20">
      <c r="A63" s="168">
        <v>10</v>
      </c>
      <c r="B63" s="171">
        <v>683</v>
      </c>
      <c r="C63" s="169">
        <f t="shared" si="4"/>
        <v>0</v>
      </c>
      <c r="D63" s="171">
        <v>691</v>
      </c>
      <c r="E63" s="171">
        <v>0</v>
      </c>
      <c r="F63" s="169">
        <f t="shared" si="3"/>
        <v>5</v>
      </c>
      <c r="G63" s="169">
        <f t="shared" si="6"/>
        <v>100</v>
      </c>
      <c r="H63" s="172">
        <f>H247</f>
        <v>42</v>
      </c>
      <c r="I63" s="164">
        <v>3</v>
      </c>
      <c r="J63" s="65">
        <v>0</v>
      </c>
      <c r="K63" s="65">
        <v>0</v>
      </c>
      <c r="L63" s="65">
        <v>0</v>
      </c>
      <c r="M63" s="65">
        <v>0</v>
      </c>
      <c r="N63" s="65">
        <v>0</v>
      </c>
      <c r="O63" s="65">
        <v>1</v>
      </c>
      <c r="P63" s="65">
        <v>2</v>
      </c>
      <c r="Q63" s="70"/>
      <c r="R63" s="65" t="s">
        <v>223</v>
      </c>
      <c r="S63" s="61">
        <v>20</v>
      </c>
      <c r="T63" s="61">
        <v>60</v>
      </c>
    </row>
    <row r="64" spans="1:20">
      <c r="A64" s="168">
        <v>11</v>
      </c>
      <c r="B64" s="171">
        <v>691</v>
      </c>
      <c r="C64" s="169">
        <f t="shared" si="4"/>
        <v>0</v>
      </c>
      <c r="D64" s="171">
        <v>695</v>
      </c>
      <c r="E64" s="171">
        <v>5</v>
      </c>
      <c r="F64" s="169">
        <f t="shared" si="3"/>
        <v>3</v>
      </c>
      <c r="G64" s="169">
        <f t="shared" si="6"/>
        <v>65</v>
      </c>
      <c r="H64" s="172">
        <f>H265</f>
        <v>93.333333333333343</v>
      </c>
      <c r="I64" s="164">
        <v>3</v>
      </c>
      <c r="J64" s="65">
        <v>0</v>
      </c>
      <c r="K64" s="65">
        <v>2</v>
      </c>
      <c r="L64" s="65">
        <v>0</v>
      </c>
      <c r="M64" s="65">
        <v>0</v>
      </c>
      <c r="N64" s="65">
        <v>0</v>
      </c>
      <c r="O64" s="65">
        <v>0</v>
      </c>
      <c r="P64" s="65">
        <v>1</v>
      </c>
      <c r="Q64" s="70"/>
      <c r="R64" s="65" t="s">
        <v>224</v>
      </c>
      <c r="S64" s="61">
        <v>20</v>
      </c>
      <c r="T64" s="61">
        <v>60</v>
      </c>
    </row>
    <row r="65" spans="1:20">
      <c r="A65" s="168">
        <v>12</v>
      </c>
      <c r="B65" s="171">
        <v>695</v>
      </c>
      <c r="C65" s="169">
        <f t="shared" si="4"/>
        <v>5</v>
      </c>
      <c r="D65" s="171">
        <v>697</v>
      </c>
      <c r="E65" s="171">
        <v>10</v>
      </c>
      <c r="F65" s="169">
        <f t="shared" si="3"/>
        <v>2</v>
      </c>
      <c r="G65" s="169">
        <f t="shared" si="6"/>
        <v>45</v>
      </c>
      <c r="H65" s="172">
        <f>H283</f>
        <v>30</v>
      </c>
      <c r="I65" s="164">
        <v>0</v>
      </c>
      <c r="J65" s="65">
        <v>0</v>
      </c>
      <c r="K65" s="65">
        <v>0</v>
      </c>
      <c r="L65" s="65">
        <v>0</v>
      </c>
      <c r="M65" s="65">
        <v>0</v>
      </c>
      <c r="N65" s="65">
        <v>0</v>
      </c>
      <c r="O65" s="65">
        <v>0</v>
      </c>
      <c r="P65" s="65">
        <v>1</v>
      </c>
      <c r="Q65" s="70"/>
      <c r="R65" s="65" t="s">
        <v>225</v>
      </c>
      <c r="S65" s="61">
        <v>20</v>
      </c>
      <c r="T65" s="61">
        <v>60</v>
      </c>
    </row>
    <row r="66" spans="1:20">
      <c r="A66" s="168">
        <v>13</v>
      </c>
      <c r="B66" s="171">
        <v>697</v>
      </c>
      <c r="C66" s="169">
        <f t="shared" si="4"/>
        <v>10</v>
      </c>
      <c r="D66" s="171">
        <v>705</v>
      </c>
      <c r="E66" s="171">
        <v>10</v>
      </c>
      <c r="F66" s="169">
        <f t="shared" si="3"/>
        <v>5</v>
      </c>
      <c r="G66" s="169">
        <f t="shared" si="6"/>
        <v>100</v>
      </c>
      <c r="H66" s="172">
        <f>H301</f>
        <v>132</v>
      </c>
      <c r="I66" s="164">
        <v>5</v>
      </c>
      <c r="J66" s="65">
        <v>0</v>
      </c>
      <c r="K66" s="65">
        <v>4</v>
      </c>
      <c r="L66" s="65">
        <v>0</v>
      </c>
      <c r="M66" s="65">
        <v>0</v>
      </c>
      <c r="N66" s="65">
        <v>0</v>
      </c>
      <c r="O66" s="65">
        <v>0</v>
      </c>
      <c r="P66" s="65">
        <v>4</v>
      </c>
      <c r="Q66" s="70"/>
      <c r="R66" s="65" t="s">
        <v>226</v>
      </c>
      <c r="S66" s="61">
        <v>20</v>
      </c>
      <c r="T66" s="61">
        <v>60</v>
      </c>
    </row>
    <row r="67" spans="1:20">
      <c r="A67" s="168">
        <v>14</v>
      </c>
      <c r="B67" s="171">
        <v>705</v>
      </c>
      <c r="C67" s="169">
        <f t="shared" si="4"/>
        <v>10</v>
      </c>
      <c r="D67" s="171">
        <v>715</v>
      </c>
      <c r="E67" s="171">
        <v>20</v>
      </c>
      <c r="F67" s="169">
        <f t="shared" si="3"/>
        <v>6</v>
      </c>
      <c r="G67" s="169">
        <f t="shared" si="6"/>
        <v>130</v>
      </c>
      <c r="H67" s="172">
        <f>H319</f>
        <v>50</v>
      </c>
      <c r="I67" s="164">
        <v>6</v>
      </c>
      <c r="J67" s="65">
        <v>0</v>
      </c>
      <c r="K67" s="65">
        <v>0</v>
      </c>
      <c r="L67" s="65">
        <v>0</v>
      </c>
      <c r="M67" s="65">
        <v>0</v>
      </c>
      <c r="N67" s="65">
        <v>0</v>
      </c>
      <c r="O67" s="65">
        <v>0</v>
      </c>
      <c r="P67" s="65">
        <v>3</v>
      </c>
      <c r="Q67" s="70"/>
      <c r="R67" s="65" t="s">
        <v>227</v>
      </c>
      <c r="S67" s="61">
        <v>20</v>
      </c>
      <c r="T67" s="61">
        <v>60</v>
      </c>
    </row>
    <row r="68" spans="1:20">
      <c r="A68" s="168">
        <v>15</v>
      </c>
      <c r="B68" s="171">
        <v>715</v>
      </c>
      <c r="C68" s="169">
        <f t="shared" si="4"/>
        <v>20</v>
      </c>
      <c r="D68" s="171">
        <v>721</v>
      </c>
      <c r="E68" s="171">
        <v>20</v>
      </c>
      <c r="F68" s="169">
        <f t="shared" si="3"/>
        <v>4</v>
      </c>
      <c r="G68" s="169">
        <f t="shared" si="6"/>
        <v>80</v>
      </c>
      <c r="H68" s="172">
        <f>H337</f>
        <v>85</v>
      </c>
      <c r="I68" s="164">
        <v>5</v>
      </c>
      <c r="J68" s="65">
        <v>0</v>
      </c>
      <c r="K68" s="65">
        <v>3</v>
      </c>
      <c r="L68" s="65">
        <v>0</v>
      </c>
      <c r="M68" s="65">
        <v>0</v>
      </c>
      <c r="N68" s="65">
        <v>0</v>
      </c>
      <c r="O68" s="65">
        <v>0</v>
      </c>
      <c r="P68" s="65">
        <v>0</v>
      </c>
      <c r="Q68" s="70"/>
      <c r="R68" s="65" t="s">
        <v>228</v>
      </c>
      <c r="S68" s="61">
        <v>20</v>
      </c>
      <c r="T68" s="61">
        <v>60</v>
      </c>
    </row>
    <row r="69" spans="1:20" ht="12" thickBot="1">
      <c r="A69" s="173">
        <v>16</v>
      </c>
      <c r="B69" s="174">
        <v>721</v>
      </c>
      <c r="C69" s="175">
        <f>E68</f>
        <v>20</v>
      </c>
      <c r="D69" s="174">
        <v>729</v>
      </c>
      <c r="E69" s="174">
        <v>10</v>
      </c>
      <c r="F69" s="175">
        <f t="shared" si="3"/>
        <v>5</v>
      </c>
      <c r="G69" s="175">
        <f t="shared" si="6"/>
        <v>90</v>
      </c>
      <c r="H69" s="176">
        <f>H355</f>
        <v>40</v>
      </c>
      <c r="I69" s="164">
        <v>2</v>
      </c>
      <c r="J69" s="65">
        <v>0</v>
      </c>
      <c r="K69" s="65">
        <v>2</v>
      </c>
      <c r="L69" s="65">
        <v>0</v>
      </c>
      <c r="M69" s="65">
        <v>0</v>
      </c>
      <c r="N69" s="65">
        <v>0</v>
      </c>
      <c r="O69" s="65">
        <v>0</v>
      </c>
      <c r="P69" s="65">
        <v>0</v>
      </c>
      <c r="Q69" s="70"/>
      <c r="R69" s="65" t="s">
        <v>229</v>
      </c>
      <c r="S69" s="61">
        <v>20</v>
      </c>
      <c r="T69" s="61">
        <v>60</v>
      </c>
    </row>
    <row r="70" spans="1:20">
      <c r="B70" s="69"/>
      <c r="C70" s="69"/>
      <c r="D70" s="69"/>
      <c r="E70" s="69"/>
      <c r="F70" s="69"/>
      <c r="G70" s="69"/>
      <c r="H70" s="97"/>
      <c r="I70" s="69"/>
      <c r="J70" s="69"/>
      <c r="K70" s="69"/>
      <c r="L70" s="69"/>
      <c r="M70" s="69"/>
      <c r="N70" s="69"/>
    </row>
    <row r="71" spans="1:20" ht="12" thickBot="1"/>
    <row r="72" spans="1:20">
      <c r="A72" s="128" t="s">
        <v>269</v>
      </c>
      <c r="B72" s="129"/>
      <c r="C72" s="129"/>
      <c r="D72" s="129"/>
      <c r="E72" s="129"/>
      <c r="F72" s="129"/>
      <c r="G72" s="129"/>
      <c r="H72" s="129"/>
      <c r="I72" s="130"/>
    </row>
    <row r="73" spans="1:20">
      <c r="A73" s="114" t="s">
        <v>266</v>
      </c>
      <c r="B73" s="115"/>
      <c r="C73" s="115"/>
      <c r="D73" s="115" t="s">
        <v>268</v>
      </c>
      <c r="E73" s="115"/>
      <c r="F73" s="115"/>
      <c r="G73" s="115"/>
      <c r="H73" s="98" t="s">
        <v>270</v>
      </c>
      <c r="I73" s="26" t="s">
        <v>2</v>
      </c>
    </row>
    <row r="74" spans="1:20" ht="11.25" customHeight="1">
      <c r="A74" s="114" t="s">
        <v>267</v>
      </c>
      <c r="B74" s="115"/>
      <c r="C74" s="115"/>
      <c r="D74" s="106" t="s">
        <v>46</v>
      </c>
      <c r="E74" s="106"/>
      <c r="F74" s="106"/>
      <c r="G74" s="106"/>
      <c r="H74" s="99" t="s">
        <v>73</v>
      </c>
      <c r="I74" s="29" t="s">
        <v>73</v>
      </c>
    </row>
    <row r="75" spans="1:20">
      <c r="A75" s="114" t="s">
        <v>273</v>
      </c>
      <c r="B75" s="115"/>
      <c r="C75" s="115"/>
      <c r="D75" s="115" t="s">
        <v>272</v>
      </c>
      <c r="E75" s="115"/>
      <c r="F75" s="115"/>
      <c r="G75" s="115"/>
      <c r="H75" s="95" t="s">
        <v>230</v>
      </c>
      <c r="I75" s="101" t="s">
        <v>231</v>
      </c>
    </row>
    <row r="76" spans="1:20" ht="22.5">
      <c r="A76" s="79" t="s">
        <v>75</v>
      </c>
      <c r="B76" s="127" t="s">
        <v>76</v>
      </c>
      <c r="C76" s="127"/>
      <c r="D76" s="88" t="s">
        <v>77</v>
      </c>
      <c r="E76" s="88" t="s">
        <v>78</v>
      </c>
      <c r="F76" s="88" t="s">
        <v>79</v>
      </c>
      <c r="G76" s="87" t="s">
        <v>80</v>
      </c>
      <c r="H76" s="99" t="s">
        <v>81</v>
      </c>
      <c r="I76" s="30" t="s">
        <v>82</v>
      </c>
    </row>
    <row r="77" spans="1:20">
      <c r="A77" s="80">
        <v>1</v>
      </c>
      <c r="B77" s="110" t="s">
        <v>83</v>
      </c>
      <c r="C77" s="110"/>
      <c r="D77" s="65">
        <v>5</v>
      </c>
      <c r="E77" s="89">
        <f>D77</f>
        <v>5</v>
      </c>
      <c r="F77" s="35">
        <f>(E77*100)/$D$85</f>
        <v>125</v>
      </c>
      <c r="G77" s="89">
        <v>0.2</v>
      </c>
      <c r="H77" s="98">
        <f t="shared" ref="H77:H84" si="7">G77*F77</f>
        <v>25</v>
      </c>
      <c r="I77" s="36"/>
    </row>
    <row r="78" spans="1:20">
      <c r="A78" s="80">
        <f t="shared" ref="A78:A84" si="8">A77+1</f>
        <v>2</v>
      </c>
      <c r="B78" s="110" t="s">
        <v>84</v>
      </c>
      <c r="C78" s="110"/>
      <c r="D78" s="65">
        <v>0</v>
      </c>
      <c r="E78" s="89">
        <f>D78</f>
        <v>0</v>
      </c>
      <c r="F78" s="35">
        <f t="shared" ref="F78:F79" si="9">(E78*100)/$D$85</f>
        <v>0</v>
      </c>
      <c r="G78" s="89">
        <v>0.5</v>
      </c>
      <c r="H78" s="98">
        <f t="shared" si="7"/>
        <v>0</v>
      </c>
      <c r="I78" s="36"/>
    </row>
    <row r="79" spans="1:20">
      <c r="A79" s="80">
        <f t="shared" si="8"/>
        <v>3</v>
      </c>
      <c r="B79" s="110" t="s">
        <v>85</v>
      </c>
      <c r="C79" s="110"/>
      <c r="D79" s="65">
        <v>2</v>
      </c>
      <c r="E79" s="89">
        <f>D79</f>
        <v>2</v>
      </c>
      <c r="F79" s="35">
        <f t="shared" si="9"/>
        <v>50</v>
      </c>
      <c r="G79" s="89">
        <v>0.8</v>
      </c>
      <c r="H79" s="98">
        <f t="shared" si="7"/>
        <v>40</v>
      </c>
      <c r="I79" s="36"/>
    </row>
    <row r="80" spans="1:20">
      <c r="A80" s="80">
        <f t="shared" si="8"/>
        <v>4</v>
      </c>
      <c r="B80" s="110" t="s">
        <v>86</v>
      </c>
      <c r="C80" s="110"/>
      <c r="D80" s="65">
        <v>0</v>
      </c>
      <c r="E80" s="37"/>
      <c r="F80" s="35">
        <f>(D80*100)/$D$85</f>
        <v>0</v>
      </c>
      <c r="G80" s="89">
        <v>0.9</v>
      </c>
      <c r="H80" s="98">
        <f t="shared" si="7"/>
        <v>0</v>
      </c>
      <c r="I80" s="36"/>
    </row>
    <row r="81" spans="1:9">
      <c r="A81" s="80">
        <f t="shared" si="8"/>
        <v>5</v>
      </c>
      <c r="B81" s="110" t="s">
        <v>87</v>
      </c>
      <c r="C81" s="110"/>
      <c r="D81" s="65">
        <v>0</v>
      </c>
      <c r="E81" s="37"/>
      <c r="F81" s="35">
        <f>(D81*100)/$D$85</f>
        <v>0</v>
      </c>
      <c r="G81" s="89">
        <v>1</v>
      </c>
      <c r="H81" s="98">
        <f t="shared" si="7"/>
        <v>0</v>
      </c>
      <c r="I81" s="36"/>
    </row>
    <row r="82" spans="1:9">
      <c r="A82" s="80">
        <f t="shared" si="8"/>
        <v>6</v>
      </c>
      <c r="B82" s="110" t="s">
        <v>66</v>
      </c>
      <c r="C82" s="110"/>
      <c r="D82" s="65">
        <v>0</v>
      </c>
      <c r="E82" s="37"/>
      <c r="F82" s="35">
        <f t="shared" ref="F82:F84" si="10">(D82*100)/$D$85</f>
        <v>0</v>
      </c>
      <c r="G82" s="89">
        <v>0.5</v>
      </c>
      <c r="H82" s="98">
        <f t="shared" si="7"/>
        <v>0</v>
      </c>
      <c r="I82" s="36"/>
    </row>
    <row r="83" spans="1:9">
      <c r="A83" s="80">
        <f t="shared" si="8"/>
        <v>7</v>
      </c>
      <c r="B83" s="110" t="s">
        <v>67</v>
      </c>
      <c r="C83" s="110"/>
      <c r="D83" s="65">
        <v>0</v>
      </c>
      <c r="E83" s="37"/>
      <c r="F83" s="35">
        <f t="shared" si="10"/>
        <v>0</v>
      </c>
      <c r="G83" s="89">
        <v>0.3</v>
      </c>
      <c r="H83" s="98">
        <f t="shared" si="7"/>
        <v>0</v>
      </c>
      <c r="I83" s="36"/>
    </row>
    <row r="84" spans="1:9">
      <c r="A84" s="80">
        <f t="shared" si="8"/>
        <v>8</v>
      </c>
      <c r="B84" s="110" t="s">
        <v>68</v>
      </c>
      <c r="C84" s="110"/>
      <c r="D84" s="65">
        <v>2</v>
      </c>
      <c r="E84" s="37"/>
      <c r="F84" s="35">
        <f t="shared" si="10"/>
        <v>50</v>
      </c>
      <c r="G84" s="89">
        <v>0.6</v>
      </c>
      <c r="H84" s="98">
        <f t="shared" si="7"/>
        <v>30</v>
      </c>
      <c r="I84" s="36"/>
    </row>
    <row r="85" spans="1:9">
      <c r="A85" s="126" t="s">
        <v>88</v>
      </c>
      <c r="B85" s="116"/>
      <c r="C85" s="116"/>
      <c r="D85" s="71">
        <v>4</v>
      </c>
      <c r="E85" s="116" t="s">
        <v>89</v>
      </c>
      <c r="F85" s="116"/>
      <c r="G85" s="116"/>
      <c r="H85" s="98">
        <f>SUM(H77:H84)</f>
        <v>95</v>
      </c>
      <c r="I85" s="26" t="s">
        <v>90</v>
      </c>
    </row>
    <row r="86" spans="1:9" ht="11.25" customHeight="1">
      <c r="A86" s="117" t="s">
        <v>271</v>
      </c>
      <c r="B86" s="118"/>
      <c r="C86" s="118"/>
      <c r="D86" s="118"/>
      <c r="E86" s="118"/>
      <c r="F86" s="118"/>
      <c r="G86" s="119"/>
      <c r="H86" s="98" t="s">
        <v>91</v>
      </c>
      <c r="I86" s="26"/>
    </row>
    <row r="87" spans="1:9">
      <c r="A87" s="120"/>
      <c r="B87" s="121"/>
      <c r="C87" s="121"/>
      <c r="D87" s="121"/>
      <c r="E87" s="121"/>
      <c r="F87" s="121"/>
      <c r="G87" s="122"/>
      <c r="H87" s="98" t="s">
        <v>92</v>
      </c>
      <c r="I87" s="26"/>
    </row>
    <row r="88" spans="1:9" ht="12" thickBot="1">
      <c r="A88" s="123"/>
      <c r="B88" s="124"/>
      <c r="C88" s="124"/>
      <c r="D88" s="124"/>
      <c r="E88" s="124"/>
      <c r="F88" s="124"/>
      <c r="G88" s="125"/>
      <c r="H88" s="100" t="s">
        <v>93</v>
      </c>
      <c r="I88" s="39"/>
    </row>
    <row r="89" spans="1:9" ht="12" thickBot="1"/>
    <row r="90" spans="1:9">
      <c r="A90" s="128" t="s">
        <v>269</v>
      </c>
      <c r="B90" s="129"/>
      <c r="C90" s="129"/>
      <c r="D90" s="129"/>
      <c r="E90" s="129"/>
      <c r="F90" s="129"/>
      <c r="G90" s="129"/>
      <c r="H90" s="129"/>
      <c r="I90" s="130"/>
    </row>
    <row r="91" spans="1:9">
      <c r="A91" s="114" t="s">
        <v>266</v>
      </c>
      <c r="B91" s="115"/>
      <c r="C91" s="115"/>
      <c r="D91" s="115" t="s">
        <v>268</v>
      </c>
      <c r="E91" s="115"/>
      <c r="F91" s="115"/>
      <c r="G91" s="115"/>
      <c r="H91" s="98" t="s">
        <v>270</v>
      </c>
      <c r="I91" s="26" t="s">
        <v>2</v>
      </c>
    </row>
    <row r="92" spans="1:9" ht="11.25" customHeight="1">
      <c r="A92" s="114" t="s">
        <v>267</v>
      </c>
      <c r="B92" s="115"/>
      <c r="C92" s="115"/>
      <c r="D92" s="106" t="s">
        <v>46</v>
      </c>
      <c r="E92" s="106"/>
      <c r="F92" s="106"/>
      <c r="G92" s="106"/>
      <c r="H92" s="99" t="s">
        <v>73</v>
      </c>
      <c r="I92" s="29" t="s">
        <v>73</v>
      </c>
    </row>
    <row r="93" spans="1:9">
      <c r="A93" s="114" t="s">
        <v>273</v>
      </c>
      <c r="B93" s="115"/>
      <c r="C93" s="115"/>
      <c r="D93" s="115" t="s">
        <v>272</v>
      </c>
      <c r="E93" s="115"/>
      <c r="F93" s="115"/>
      <c r="G93" s="115"/>
      <c r="H93" s="95" t="s">
        <v>231</v>
      </c>
      <c r="I93" s="101" t="s">
        <v>232</v>
      </c>
    </row>
    <row r="94" spans="1:9" ht="22.5">
      <c r="A94" s="79" t="s">
        <v>75</v>
      </c>
      <c r="B94" s="127" t="s">
        <v>76</v>
      </c>
      <c r="C94" s="127"/>
      <c r="D94" s="88" t="s">
        <v>77</v>
      </c>
      <c r="E94" s="88" t="s">
        <v>78</v>
      </c>
      <c r="F94" s="88" t="s">
        <v>79</v>
      </c>
      <c r="G94" s="87" t="s">
        <v>80</v>
      </c>
      <c r="H94" s="99" t="s">
        <v>81</v>
      </c>
      <c r="I94" s="30" t="s">
        <v>82</v>
      </c>
    </row>
    <row r="95" spans="1:9">
      <c r="A95" s="80">
        <v>1</v>
      </c>
      <c r="B95" s="110" t="s">
        <v>83</v>
      </c>
      <c r="C95" s="110"/>
      <c r="D95" s="65">
        <v>3</v>
      </c>
      <c r="E95" s="89">
        <f>D95</f>
        <v>3</v>
      </c>
      <c r="F95" s="35">
        <f>(E95*100)/$D$103</f>
        <v>60</v>
      </c>
      <c r="G95" s="89">
        <v>0.2</v>
      </c>
      <c r="H95" s="98">
        <f t="shared" ref="H95:H102" si="11">G95*F95</f>
        <v>12</v>
      </c>
      <c r="I95" s="36"/>
    </row>
    <row r="96" spans="1:9">
      <c r="A96" s="80">
        <f t="shared" ref="A96:A102" si="12">A95+1</f>
        <v>2</v>
      </c>
      <c r="B96" s="110" t="s">
        <v>84</v>
      </c>
      <c r="C96" s="110"/>
      <c r="D96" s="65">
        <v>0</v>
      </c>
      <c r="E96" s="89">
        <f>D96</f>
        <v>0</v>
      </c>
      <c r="F96" s="35">
        <f t="shared" ref="F96:F97" si="13">(E96*100)/$D$103</f>
        <v>0</v>
      </c>
      <c r="G96" s="89">
        <v>0.5</v>
      </c>
      <c r="H96" s="98">
        <f t="shared" si="11"/>
        <v>0</v>
      </c>
      <c r="I96" s="36"/>
    </row>
    <row r="97" spans="1:9">
      <c r="A97" s="80">
        <f t="shared" si="12"/>
        <v>3</v>
      </c>
      <c r="B97" s="110" t="s">
        <v>85</v>
      </c>
      <c r="C97" s="110"/>
      <c r="D97" s="65">
        <v>2</v>
      </c>
      <c r="E97" s="89">
        <f>D97</f>
        <v>2</v>
      </c>
      <c r="F97" s="35">
        <f t="shared" si="13"/>
        <v>40</v>
      </c>
      <c r="G97" s="89">
        <v>0.8</v>
      </c>
      <c r="H97" s="98">
        <f t="shared" si="11"/>
        <v>32</v>
      </c>
      <c r="I97" s="36"/>
    </row>
    <row r="98" spans="1:9">
      <c r="A98" s="80">
        <f t="shared" si="12"/>
        <v>4</v>
      </c>
      <c r="B98" s="110" t="s">
        <v>86</v>
      </c>
      <c r="C98" s="110"/>
      <c r="D98" s="65">
        <v>0</v>
      </c>
      <c r="E98" s="37"/>
      <c r="F98" s="35">
        <f>(D98*100)/$D$103</f>
        <v>0</v>
      </c>
      <c r="G98" s="89">
        <v>0.9</v>
      </c>
      <c r="H98" s="98">
        <f t="shared" si="11"/>
        <v>0</v>
      </c>
      <c r="I98" s="36"/>
    </row>
    <row r="99" spans="1:9">
      <c r="A99" s="80">
        <f t="shared" si="12"/>
        <v>5</v>
      </c>
      <c r="B99" s="110" t="s">
        <v>87</v>
      </c>
      <c r="C99" s="110"/>
      <c r="D99" s="65">
        <v>0</v>
      </c>
      <c r="E99" s="37"/>
      <c r="F99" s="35">
        <f t="shared" ref="F99:F102" si="14">(D99*100)/$D$103</f>
        <v>0</v>
      </c>
      <c r="G99" s="89">
        <v>1</v>
      </c>
      <c r="H99" s="98">
        <f t="shared" si="11"/>
        <v>0</v>
      </c>
      <c r="I99" s="36"/>
    </row>
    <row r="100" spans="1:9">
      <c r="A100" s="80">
        <f t="shared" si="12"/>
        <v>6</v>
      </c>
      <c r="B100" s="110" t="s">
        <v>66</v>
      </c>
      <c r="C100" s="110"/>
      <c r="D100" s="65">
        <v>0</v>
      </c>
      <c r="E100" s="37"/>
      <c r="F100" s="35">
        <f t="shared" si="14"/>
        <v>0</v>
      </c>
      <c r="G100" s="89">
        <v>0.5</v>
      </c>
      <c r="H100" s="98">
        <f t="shared" si="11"/>
        <v>0</v>
      </c>
      <c r="I100" s="36"/>
    </row>
    <row r="101" spans="1:9">
      <c r="A101" s="80">
        <f t="shared" si="12"/>
        <v>7</v>
      </c>
      <c r="B101" s="110" t="s">
        <v>67</v>
      </c>
      <c r="C101" s="110"/>
      <c r="D101" s="65">
        <v>0</v>
      </c>
      <c r="E101" s="37"/>
      <c r="F101" s="35">
        <f t="shared" si="14"/>
        <v>0</v>
      </c>
      <c r="G101" s="89">
        <v>0.3</v>
      </c>
      <c r="H101" s="98">
        <f t="shared" si="11"/>
        <v>0</v>
      </c>
      <c r="I101" s="36"/>
    </row>
    <row r="102" spans="1:9">
      <c r="A102" s="80">
        <f t="shared" si="12"/>
        <v>8</v>
      </c>
      <c r="B102" s="110" t="s">
        <v>68</v>
      </c>
      <c r="C102" s="110"/>
      <c r="D102" s="65">
        <v>1</v>
      </c>
      <c r="E102" s="37"/>
      <c r="F102" s="35">
        <f t="shared" si="14"/>
        <v>20</v>
      </c>
      <c r="G102" s="89">
        <v>0.6</v>
      </c>
      <c r="H102" s="98">
        <f t="shared" si="11"/>
        <v>12</v>
      </c>
      <c r="I102" s="36"/>
    </row>
    <row r="103" spans="1:9">
      <c r="A103" s="126" t="s">
        <v>88</v>
      </c>
      <c r="B103" s="116"/>
      <c r="C103" s="116"/>
      <c r="D103" s="71">
        <v>5</v>
      </c>
      <c r="E103" s="116" t="s">
        <v>89</v>
      </c>
      <c r="F103" s="116"/>
      <c r="G103" s="116"/>
      <c r="H103" s="98">
        <f>SUM(H95:H102)</f>
        <v>56</v>
      </c>
      <c r="I103" s="26" t="s">
        <v>90</v>
      </c>
    </row>
    <row r="104" spans="1:9" ht="11.25" customHeight="1">
      <c r="A104" s="117" t="s">
        <v>271</v>
      </c>
      <c r="B104" s="118"/>
      <c r="C104" s="118"/>
      <c r="D104" s="118"/>
      <c r="E104" s="118"/>
      <c r="F104" s="118"/>
      <c r="G104" s="119"/>
      <c r="H104" s="98" t="s">
        <v>91</v>
      </c>
      <c r="I104" s="26"/>
    </row>
    <row r="105" spans="1:9">
      <c r="A105" s="120"/>
      <c r="B105" s="121"/>
      <c r="C105" s="121"/>
      <c r="D105" s="121"/>
      <c r="E105" s="121"/>
      <c r="F105" s="121"/>
      <c r="G105" s="122"/>
      <c r="H105" s="98" t="s">
        <v>92</v>
      </c>
      <c r="I105" s="26"/>
    </row>
    <row r="106" spans="1:9" ht="12" thickBot="1">
      <c r="A106" s="123"/>
      <c r="B106" s="124"/>
      <c r="C106" s="124"/>
      <c r="D106" s="124"/>
      <c r="E106" s="124"/>
      <c r="F106" s="124"/>
      <c r="G106" s="125"/>
      <c r="H106" s="100" t="s">
        <v>93</v>
      </c>
      <c r="I106" s="39"/>
    </row>
    <row r="107" spans="1:9" ht="12" thickBot="1"/>
    <row r="108" spans="1:9">
      <c r="A108" s="128" t="s">
        <v>269</v>
      </c>
      <c r="B108" s="129"/>
      <c r="C108" s="129"/>
      <c r="D108" s="129"/>
      <c r="E108" s="129"/>
      <c r="F108" s="129"/>
      <c r="G108" s="129"/>
      <c r="H108" s="129"/>
      <c r="I108" s="130"/>
    </row>
    <row r="109" spans="1:9">
      <c r="A109" s="114" t="s">
        <v>266</v>
      </c>
      <c r="B109" s="115"/>
      <c r="C109" s="115"/>
      <c r="D109" s="115" t="s">
        <v>268</v>
      </c>
      <c r="E109" s="115"/>
      <c r="F109" s="115"/>
      <c r="G109" s="115"/>
      <c r="H109" s="98" t="s">
        <v>270</v>
      </c>
      <c r="I109" s="26" t="s">
        <v>2</v>
      </c>
    </row>
    <row r="110" spans="1:9" ht="11.25" customHeight="1">
      <c r="A110" s="114" t="s">
        <v>267</v>
      </c>
      <c r="B110" s="115"/>
      <c r="C110" s="115"/>
      <c r="D110" s="106" t="s">
        <v>46</v>
      </c>
      <c r="E110" s="106"/>
      <c r="F110" s="106"/>
      <c r="G110" s="106"/>
      <c r="H110" s="99" t="s">
        <v>73</v>
      </c>
      <c r="I110" s="29" t="s">
        <v>73</v>
      </c>
    </row>
    <row r="111" spans="1:9">
      <c r="A111" s="114" t="s">
        <v>273</v>
      </c>
      <c r="B111" s="115"/>
      <c r="C111" s="115"/>
      <c r="D111" s="115" t="s">
        <v>272</v>
      </c>
      <c r="E111" s="115"/>
      <c r="F111" s="115"/>
      <c r="G111" s="115"/>
      <c r="H111" s="95" t="s">
        <v>232</v>
      </c>
      <c r="I111" s="101" t="s">
        <v>233</v>
      </c>
    </row>
    <row r="112" spans="1:9" ht="22.5">
      <c r="A112" s="79" t="s">
        <v>75</v>
      </c>
      <c r="B112" s="127" t="s">
        <v>76</v>
      </c>
      <c r="C112" s="127"/>
      <c r="D112" s="88" t="s">
        <v>77</v>
      </c>
      <c r="E112" s="88" t="s">
        <v>78</v>
      </c>
      <c r="F112" s="88" t="s">
        <v>79</v>
      </c>
      <c r="G112" s="87" t="s">
        <v>80</v>
      </c>
      <c r="H112" s="99" t="s">
        <v>81</v>
      </c>
      <c r="I112" s="30" t="s">
        <v>82</v>
      </c>
    </row>
    <row r="113" spans="1:9">
      <c r="A113" s="80">
        <v>1</v>
      </c>
      <c r="B113" s="110" t="s">
        <v>83</v>
      </c>
      <c r="C113" s="110"/>
      <c r="D113" s="65">
        <v>2</v>
      </c>
      <c r="E113" s="89">
        <f>D113</f>
        <v>2</v>
      </c>
      <c r="F113" s="35">
        <f>(E113*100)/$D$121</f>
        <v>66.666666666666671</v>
      </c>
      <c r="G113" s="89">
        <v>0.2</v>
      </c>
      <c r="H113" s="98">
        <f t="shared" ref="H113:H120" si="15">G113*F113</f>
        <v>13.333333333333336</v>
      </c>
      <c r="I113" s="36"/>
    </row>
    <row r="114" spans="1:9">
      <c r="A114" s="80">
        <f t="shared" ref="A114:A120" si="16">A113+1</f>
        <v>2</v>
      </c>
      <c r="B114" s="110" t="s">
        <v>84</v>
      </c>
      <c r="C114" s="110"/>
      <c r="D114" s="65">
        <v>0</v>
      </c>
      <c r="E114" s="89">
        <f>D114</f>
        <v>0</v>
      </c>
      <c r="F114" s="35">
        <f t="shared" ref="F114:F115" si="17">(E114*100)/$D$121</f>
        <v>0</v>
      </c>
      <c r="G114" s="89">
        <v>0.5</v>
      </c>
      <c r="H114" s="98">
        <f t="shared" si="15"/>
        <v>0</v>
      </c>
      <c r="I114" s="36"/>
    </row>
    <row r="115" spans="1:9">
      <c r="A115" s="80">
        <f t="shared" si="16"/>
        <v>3</v>
      </c>
      <c r="B115" s="110" t="s">
        <v>85</v>
      </c>
      <c r="C115" s="110"/>
      <c r="D115" s="65">
        <v>2</v>
      </c>
      <c r="E115" s="89">
        <f>D115</f>
        <v>2</v>
      </c>
      <c r="F115" s="35">
        <f t="shared" si="17"/>
        <v>66.666666666666671</v>
      </c>
      <c r="G115" s="89">
        <v>0.8</v>
      </c>
      <c r="H115" s="98">
        <f t="shared" si="15"/>
        <v>53.333333333333343</v>
      </c>
      <c r="I115" s="36"/>
    </row>
    <row r="116" spans="1:9">
      <c r="A116" s="80">
        <f t="shared" si="16"/>
        <v>4</v>
      </c>
      <c r="B116" s="110" t="s">
        <v>86</v>
      </c>
      <c r="C116" s="110"/>
      <c r="D116" s="65">
        <v>0</v>
      </c>
      <c r="E116" s="37"/>
      <c r="F116" s="35">
        <f>(D116*100)/$D$121</f>
        <v>0</v>
      </c>
      <c r="G116" s="89">
        <v>0.9</v>
      </c>
      <c r="H116" s="98">
        <f t="shared" si="15"/>
        <v>0</v>
      </c>
      <c r="I116" s="36"/>
    </row>
    <row r="117" spans="1:9">
      <c r="A117" s="80">
        <f t="shared" si="16"/>
        <v>5</v>
      </c>
      <c r="B117" s="110" t="s">
        <v>87</v>
      </c>
      <c r="C117" s="110"/>
      <c r="D117" s="65">
        <v>0</v>
      </c>
      <c r="E117" s="37"/>
      <c r="F117" s="35">
        <f t="shared" ref="F117:F120" si="18">(D117*100)/$D$121</f>
        <v>0</v>
      </c>
      <c r="G117" s="89">
        <v>1</v>
      </c>
      <c r="H117" s="98">
        <f t="shared" si="15"/>
        <v>0</v>
      </c>
      <c r="I117" s="36"/>
    </row>
    <row r="118" spans="1:9">
      <c r="A118" s="80">
        <f t="shared" si="16"/>
        <v>6</v>
      </c>
      <c r="B118" s="110" t="s">
        <v>66</v>
      </c>
      <c r="C118" s="110"/>
      <c r="D118" s="65">
        <v>0</v>
      </c>
      <c r="E118" s="37"/>
      <c r="F118" s="35">
        <f t="shared" si="18"/>
        <v>0</v>
      </c>
      <c r="G118" s="89">
        <v>0.5</v>
      </c>
      <c r="H118" s="98">
        <f t="shared" si="15"/>
        <v>0</v>
      </c>
      <c r="I118" s="36"/>
    </row>
    <row r="119" spans="1:9">
      <c r="A119" s="80">
        <f t="shared" si="16"/>
        <v>7</v>
      </c>
      <c r="B119" s="110" t="s">
        <v>67</v>
      </c>
      <c r="C119" s="110"/>
      <c r="D119" s="65">
        <v>0</v>
      </c>
      <c r="E119" s="37"/>
      <c r="F119" s="35">
        <f t="shared" si="18"/>
        <v>0</v>
      </c>
      <c r="G119" s="89">
        <v>0.3</v>
      </c>
      <c r="H119" s="98">
        <f t="shared" si="15"/>
        <v>0</v>
      </c>
      <c r="I119" s="36"/>
    </row>
    <row r="120" spans="1:9">
      <c r="A120" s="80">
        <f t="shared" si="16"/>
        <v>8</v>
      </c>
      <c r="B120" s="110" t="s">
        <v>68</v>
      </c>
      <c r="C120" s="110"/>
      <c r="D120" s="65">
        <v>1</v>
      </c>
      <c r="E120" s="37"/>
      <c r="F120" s="35">
        <f t="shared" si="18"/>
        <v>33.333333333333336</v>
      </c>
      <c r="G120" s="89">
        <v>0.6</v>
      </c>
      <c r="H120" s="98">
        <f t="shared" si="15"/>
        <v>20</v>
      </c>
      <c r="I120" s="36"/>
    </row>
    <row r="121" spans="1:9">
      <c r="A121" s="126" t="s">
        <v>88</v>
      </c>
      <c r="B121" s="116"/>
      <c r="C121" s="116"/>
      <c r="D121" s="71">
        <v>3</v>
      </c>
      <c r="E121" s="116" t="s">
        <v>89</v>
      </c>
      <c r="F121" s="116"/>
      <c r="G121" s="116"/>
      <c r="H121" s="98">
        <f>SUM(H113:H120)</f>
        <v>86.666666666666686</v>
      </c>
      <c r="I121" s="26" t="s">
        <v>90</v>
      </c>
    </row>
    <row r="122" spans="1:9" ht="11.25" customHeight="1">
      <c r="A122" s="117" t="s">
        <v>271</v>
      </c>
      <c r="B122" s="118"/>
      <c r="C122" s="118"/>
      <c r="D122" s="118"/>
      <c r="E122" s="118"/>
      <c r="F122" s="118"/>
      <c r="G122" s="119"/>
      <c r="H122" s="98" t="s">
        <v>91</v>
      </c>
      <c r="I122" s="26"/>
    </row>
    <row r="123" spans="1:9">
      <c r="A123" s="120"/>
      <c r="B123" s="121"/>
      <c r="C123" s="121"/>
      <c r="D123" s="121"/>
      <c r="E123" s="121"/>
      <c r="F123" s="121"/>
      <c r="G123" s="122"/>
      <c r="H123" s="98" t="s">
        <v>92</v>
      </c>
      <c r="I123" s="26"/>
    </row>
    <row r="124" spans="1:9" ht="12" thickBot="1">
      <c r="A124" s="123"/>
      <c r="B124" s="124"/>
      <c r="C124" s="124"/>
      <c r="D124" s="124"/>
      <c r="E124" s="124"/>
      <c r="F124" s="124"/>
      <c r="G124" s="125"/>
      <c r="H124" s="100" t="s">
        <v>93</v>
      </c>
      <c r="I124" s="39"/>
    </row>
    <row r="125" spans="1:9" ht="12" thickBot="1"/>
    <row r="126" spans="1:9">
      <c r="A126" s="128" t="s">
        <v>269</v>
      </c>
      <c r="B126" s="129"/>
      <c r="C126" s="129"/>
      <c r="D126" s="129"/>
      <c r="E126" s="129"/>
      <c r="F126" s="129"/>
      <c r="G126" s="129"/>
      <c r="H126" s="129"/>
      <c r="I126" s="130"/>
    </row>
    <row r="127" spans="1:9">
      <c r="A127" s="114" t="s">
        <v>266</v>
      </c>
      <c r="B127" s="115"/>
      <c r="C127" s="115"/>
      <c r="D127" s="115" t="s">
        <v>268</v>
      </c>
      <c r="E127" s="115"/>
      <c r="F127" s="115"/>
      <c r="G127" s="115"/>
      <c r="H127" s="98" t="s">
        <v>270</v>
      </c>
      <c r="I127" s="26" t="s">
        <v>2</v>
      </c>
    </row>
    <row r="128" spans="1:9" ht="11.25" customHeight="1">
      <c r="A128" s="114" t="s">
        <v>267</v>
      </c>
      <c r="B128" s="115"/>
      <c r="C128" s="115"/>
      <c r="D128" s="106" t="s">
        <v>46</v>
      </c>
      <c r="E128" s="106"/>
      <c r="F128" s="106"/>
      <c r="G128" s="106"/>
      <c r="H128" s="99" t="s">
        <v>73</v>
      </c>
      <c r="I128" s="29" t="s">
        <v>73</v>
      </c>
    </row>
    <row r="129" spans="1:9">
      <c r="A129" s="114" t="s">
        <v>273</v>
      </c>
      <c r="B129" s="115"/>
      <c r="C129" s="115"/>
      <c r="D129" s="115" t="s">
        <v>272</v>
      </c>
      <c r="E129" s="115"/>
      <c r="F129" s="115"/>
      <c r="G129" s="115"/>
      <c r="H129" s="95" t="s">
        <v>233</v>
      </c>
      <c r="I129" s="101" t="s">
        <v>234</v>
      </c>
    </row>
    <row r="130" spans="1:9" ht="22.5">
      <c r="A130" s="79" t="s">
        <v>75</v>
      </c>
      <c r="B130" s="127" t="s">
        <v>76</v>
      </c>
      <c r="C130" s="127"/>
      <c r="D130" s="88" t="s">
        <v>77</v>
      </c>
      <c r="E130" s="88" t="s">
        <v>78</v>
      </c>
      <c r="F130" s="88" t="s">
        <v>79</v>
      </c>
      <c r="G130" s="87" t="s">
        <v>80</v>
      </c>
      <c r="H130" s="99" t="s">
        <v>81</v>
      </c>
      <c r="I130" s="30" t="s">
        <v>82</v>
      </c>
    </row>
    <row r="131" spans="1:9">
      <c r="A131" s="80">
        <v>1</v>
      </c>
      <c r="B131" s="110" t="s">
        <v>83</v>
      </c>
      <c r="C131" s="110"/>
      <c r="D131" s="65">
        <v>1</v>
      </c>
      <c r="E131" s="89">
        <f>D131</f>
        <v>1</v>
      </c>
      <c r="F131" s="35">
        <f>(E131*100)/$D$139</f>
        <v>50</v>
      </c>
      <c r="G131" s="89">
        <v>0.2</v>
      </c>
      <c r="H131" s="98">
        <f t="shared" ref="H131:H138" si="19">G131*F131</f>
        <v>10</v>
      </c>
      <c r="I131" s="36"/>
    </row>
    <row r="132" spans="1:9">
      <c r="A132" s="80">
        <f t="shared" ref="A132:A138" si="20">A131+1</f>
        <v>2</v>
      </c>
      <c r="B132" s="110" t="s">
        <v>84</v>
      </c>
      <c r="C132" s="110"/>
      <c r="D132" s="65">
        <v>0</v>
      </c>
      <c r="E132" s="89">
        <f>D132</f>
        <v>0</v>
      </c>
      <c r="F132" s="35">
        <f>(E132*100)/$D$139</f>
        <v>0</v>
      </c>
      <c r="G132" s="89">
        <v>0.5</v>
      </c>
      <c r="H132" s="98">
        <f t="shared" si="19"/>
        <v>0</v>
      </c>
      <c r="I132" s="36"/>
    </row>
    <row r="133" spans="1:9">
      <c r="A133" s="80">
        <f t="shared" si="20"/>
        <v>3</v>
      </c>
      <c r="B133" s="110" t="s">
        <v>85</v>
      </c>
      <c r="C133" s="110"/>
      <c r="D133" s="65">
        <v>0</v>
      </c>
      <c r="E133" s="89">
        <f>D133</f>
        <v>0</v>
      </c>
      <c r="F133" s="35">
        <f>(E133*100)/$D$139</f>
        <v>0</v>
      </c>
      <c r="G133" s="89">
        <v>0.8</v>
      </c>
      <c r="H133" s="98">
        <f t="shared" si="19"/>
        <v>0</v>
      </c>
      <c r="I133" s="36"/>
    </row>
    <row r="134" spans="1:9">
      <c r="A134" s="80">
        <f t="shared" si="20"/>
        <v>4</v>
      </c>
      <c r="B134" s="110" t="s">
        <v>86</v>
      </c>
      <c r="C134" s="110"/>
      <c r="D134" s="65">
        <v>0</v>
      </c>
      <c r="E134" s="37"/>
      <c r="F134" s="35">
        <f>(D134*100)/$D$139</f>
        <v>0</v>
      </c>
      <c r="G134" s="89">
        <v>0.9</v>
      </c>
      <c r="H134" s="98">
        <f t="shared" si="19"/>
        <v>0</v>
      </c>
      <c r="I134" s="36"/>
    </row>
    <row r="135" spans="1:9">
      <c r="A135" s="80">
        <f t="shared" si="20"/>
        <v>5</v>
      </c>
      <c r="B135" s="110" t="s">
        <v>87</v>
      </c>
      <c r="C135" s="110"/>
      <c r="D135" s="65">
        <v>0</v>
      </c>
      <c r="E135" s="37"/>
      <c r="F135" s="35">
        <f t="shared" ref="F135:F138" si="21">(D135*100)/$D$139</f>
        <v>0</v>
      </c>
      <c r="G135" s="89">
        <v>1</v>
      </c>
      <c r="H135" s="98">
        <f t="shared" si="19"/>
        <v>0</v>
      </c>
      <c r="I135" s="36"/>
    </row>
    <row r="136" spans="1:9">
      <c r="A136" s="80">
        <f t="shared" si="20"/>
        <v>6</v>
      </c>
      <c r="B136" s="110" t="s">
        <v>66</v>
      </c>
      <c r="C136" s="110"/>
      <c r="D136" s="65">
        <v>0</v>
      </c>
      <c r="E136" s="37"/>
      <c r="F136" s="35">
        <f t="shared" si="21"/>
        <v>0</v>
      </c>
      <c r="G136" s="89">
        <v>0.5</v>
      </c>
      <c r="H136" s="98">
        <f t="shared" si="19"/>
        <v>0</v>
      </c>
      <c r="I136" s="36"/>
    </row>
    <row r="137" spans="1:9">
      <c r="A137" s="80">
        <f t="shared" si="20"/>
        <v>7</v>
      </c>
      <c r="B137" s="110" t="s">
        <v>67</v>
      </c>
      <c r="C137" s="110"/>
      <c r="D137" s="65">
        <v>0</v>
      </c>
      <c r="E137" s="37"/>
      <c r="F137" s="35">
        <f t="shared" si="21"/>
        <v>0</v>
      </c>
      <c r="G137" s="89">
        <v>0.3</v>
      </c>
      <c r="H137" s="98">
        <f t="shared" si="19"/>
        <v>0</v>
      </c>
      <c r="I137" s="36"/>
    </row>
    <row r="138" spans="1:9">
      <c r="A138" s="80">
        <f t="shared" si="20"/>
        <v>8</v>
      </c>
      <c r="B138" s="110" t="s">
        <v>68</v>
      </c>
      <c r="C138" s="110"/>
      <c r="D138" s="65">
        <v>0</v>
      </c>
      <c r="E138" s="37"/>
      <c r="F138" s="35">
        <f t="shared" si="21"/>
        <v>0</v>
      </c>
      <c r="G138" s="89">
        <v>0.6</v>
      </c>
      <c r="H138" s="98">
        <f t="shared" si="19"/>
        <v>0</v>
      </c>
      <c r="I138" s="36"/>
    </row>
    <row r="139" spans="1:9">
      <c r="A139" s="126" t="s">
        <v>88</v>
      </c>
      <c r="B139" s="116"/>
      <c r="C139" s="116"/>
      <c r="D139" s="71">
        <v>2</v>
      </c>
      <c r="E139" s="131" t="s">
        <v>89</v>
      </c>
      <c r="F139" s="132"/>
      <c r="G139" s="133"/>
      <c r="H139" s="98">
        <f>SUM(H131:H138)</f>
        <v>10</v>
      </c>
      <c r="I139" s="26" t="s">
        <v>90</v>
      </c>
    </row>
    <row r="140" spans="1:9" ht="11.25" customHeight="1">
      <c r="A140" s="117" t="s">
        <v>271</v>
      </c>
      <c r="B140" s="118"/>
      <c r="C140" s="118"/>
      <c r="D140" s="118"/>
      <c r="E140" s="118"/>
      <c r="F140" s="118"/>
      <c r="G140" s="119"/>
      <c r="H140" s="98" t="s">
        <v>91</v>
      </c>
      <c r="I140" s="26"/>
    </row>
    <row r="141" spans="1:9">
      <c r="A141" s="120"/>
      <c r="B141" s="121"/>
      <c r="C141" s="121"/>
      <c r="D141" s="121"/>
      <c r="E141" s="121"/>
      <c r="F141" s="121"/>
      <c r="G141" s="122"/>
      <c r="H141" s="98" t="s">
        <v>92</v>
      </c>
      <c r="I141" s="26"/>
    </row>
    <row r="142" spans="1:9" ht="12" thickBot="1">
      <c r="A142" s="123"/>
      <c r="B142" s="124"/>
      <c r="C142" s="124"/>
      <c r="D142" s="124"/>
      <c r="E142" s="124"/>
      <c r="F142" s="124"/>
      <c r="G142" s="125"/>
      <c r="H142" s="100" t="s">
        <v>93</v>
      </c>
      <c r="I142" s="39"/>
    </row>
    <row r="143" spans="1:9" ht="12" thickBot="1"/>
    <row r="144" spans="1:9">
      <c r="A144" s="128" t="s">
        <v>269</v>
      </c>
      <c r="B144" s="129"/>
      <c r="C144" s="129"/>
      <c r="D144" s="129"/>
      <c r="E144" s="129"/>
      <c r="F144" s="129"/>
      <c r="G144" s="129"/>
      <c r="H144" s="129"/>
      <c r="I144" s="130"/>
    </row>
    <row r="145" spans="1:9">
      <c r="A145" s="114" t="s">
        <v>266</v>
      </c>
      <c r="B145" s="115"/>
      <c r="C145" s="115"/>
      <c r="D145" s="115" t="s">
        <v>268</v>
      </c>
      <c r="E145" s="115"/>
      <c r="F145" s="115"/>
      <c r="G145" s="115"/>
      <c r="H145" s="98" t="s">
        <v>270</v>
      </c>
      <c r="I145" s="26" t="s">
        <v>2</v>
      </c>
    </row>
    <row r="146" spans="1:9" ht="11.25" customHeight="1">
      <c r="A146" s="114" t="s">
        <v>267</v>
      </c>
      <c r="B146" s="115"/>
      <c r="C146" s="115"/>
      <c r="D146" s="106" t="s">
        <v>46</v>
      </c>
      <c r="E146" s="106"/>
      <c r="F146" s="106"/>
      <c r="G146" s="106"/>
      <c r="H146" s="99" t="s">
        <v>73</v>
      </c>
      <c r="I146" s="29" t="s">
        <v>73</v>
      </c>
    </row>
    <row r="147" spans="1:9">
      <c r="A147" s="114" t="s">
        <v>273</v>
      </c>
      <c r="B147" s="115"/>
      <c r="C147" s="115"/>
      <c r="D147" s="115" t="s">
        <v>272</v>
      </c>
      <c r="E147" s="115"/>
      <c r="F147" s="115"/>
      <c r="G147" s="115"/>
      <c r="H147" s="95" t="s">
        <v>234</v>
      </c>
      <c r="I147" s="101" t="s">
        <v>235</v>
      </c>
    </row>
    <row r="148" spans="1:9" ht="22.5">
      <c r="A148" s="79" t="s">
        <v>75</v>
      </c>
      <c r="B148" s="127" t="s">
        <v>76</v>
      </c>
      <c r="C148" s="127"/>
      <c r="D148" s="88" t="s">
        <v>77</v>
      </c>
      <c r="E148" s="88" t="s">
        <v>78</v>
      </c>
      <c r="F148" s="88" t="s">
        <v>79</v>
      </c>
      <c r="G148" s="87" t="s">
        <v>80</v>
      </c>
      <c r="H148" s="99" t="s">
        <v>81</v>
      </c>
      <c r="I148" s="30" t="s">
        <v>82</v>
      </c>
    </row>
    <row r="149" spans="1:9">
      <c r="A149" s="80">
        <v>1</v>
      </c>
      <c r="B149" s="110" t="s">
        <v>83</v>
      </c>
      <c r="C149" s="110"/>
      <c r="D149" s="65">
        <v>1</v>
      </c>
      <c r="E149" s="89">
        <f>D149</f>
        <v>1</v>
      </c>
      <c r="F149" s="35">
        <f>(E149*100)/$D$157</f>
        <v>50</v>
      </c>
      <c r="G149" s="89">
        <v>0.2</v>
      </c>
      <c r="H149" s="98">
        <f t="shared" ref="H149:H156" si="22">G149*F149</f>
        <v>10</v>
      </c>
      <c r="I149" s="36"/>
    </row>
    <row r="150" spans="1:9">
      <c r="A150" s="80">
        <f t="shared" ref="A150:A156" si="23">A149+1</f>
        <v>2</v>
      </c>
      <c r="B150" s="110" t="s">
        <v>84</v>
      </c>
      <c r="C150" s="110"/>
      <c r="D150" s="65">
        <v>0</v>
      </c>
      <c r="E150" s="89">
        <f>D150</f>
        <v>0</v>
      </c>
      <c r="F150" s="35">
        <f t="shared" ref="F150:F151" si="24">(E150*100)/$D$157</f>
        <v>0</v>
      </c>
      <c r="G150" s="89">
        <v>0.5</v>
      </c>
      <c r="H150" s="98">
        <f t="shared" si="22"/>
        <v>0</v>
      </c>
      <c r="I150" s="36"/>
    </row>
    <row r="151" spans="1:9">
      <c r="A151" s="80">
        <f t="shared" si="23"/>
        <v>3</v>
      </c>
      <c r="B151" s="110" t="s">
        <v>85</v>
      </c>
      <c r="C151" s="110"/>
      <c r="D151" s="65">
        <v>1</v>
      </c>
      <c r="E151" s="89">
        <f>D151</f>
        <v>1</v>
      </c>
      <c r="F151" s="35">
        <f t="shared" si="24"/>
        <v>50</v>
      </c>
      <c r="G151" s="89">
        <v>0.8</v>
      </c>
      <c r="H151" s="98">
        <f t="shared" si="22"/>
        <v>40</v>
      </c>
      <c r="I151" s="36"/>
    </row>
    <row r="152" spans="1:9">
      <c r="A152" s="80">
        <f t="shared" si="23"/>
        <v>4</v>
      </c>
      <c r="B152" s="110" t="s">
        <v>86</v>
      </c>
      <c r="C152" s="110"/>
      <c r="D152" s="65">
        <v>0</v>
      </c>
      <c r="E152" s="37"/>
      <c r="F152" s="35">
        <f>(D152*100)/$D$157</f>
        <v>0</v>
      </c>
      <c r="G152" s="89">
        <v>0.9</v>
      </c>
      <c r="H152" s="98">
        <f t="shared" si="22"/>
        <v>0</v>
      </c>
      <c r="I152" s="36"/>
    </row>
    <row r="153" spans="1:9">
      <c r="A153" s="80">
        <f t="shared" si="23"/>
        <v>5</v>
      </c>
      <c r="B153" s="110" t="s">
        <v>87</v>
      </c>
      <c r="C153" s="110"/>
      <c r="D153" s="65">
        <v>0</v>
      </c>
      <c r="E153" s="37"/>
      <c r="F153" s="35">
        <f t="shared" ref="F153:F156" si="25">(D153*100)/$D$157</f>
        <v>0</v>
      </c>
      <c r="G153" s="89">
        <v>1</v>
      </c>
      <c r="H153" s="98">
        <f t="shared" si="22"/>
        <v>0</v>
      </c>
      <c r="I153" s="36"/>
    </row>
    <row r="154" spans="1:9">
      <c r="A154" s="80">
        <f t="shared" si="23"/>
        <v>6</v>
      </c>
      <c r="B154" s="110" t="s">
        <v>66</v>
      </c>
      <c r="C154" s="110"/>
      <c r="D154" s="65">
        <v>0</v>
      </c>
      <c r="E154" s="37"/>
      <c r="F154" s="35">
        <f t="shared" si="25"/>
        <v>0</v>
      </c>
      <c r="G154" s="89">
        <v>0.5</v>
      </c>
      <c r="H154" s="98">
        <f t="shared" si="22"/>
        <v>0</v>
      </c>
      <c r="I154" s="36"/>
    </row>
    <row r="155" spans="1:9">
      <c r="A155" s="80">
        <f t="shared" si="23"/>
        <v>7</v>
      </c>
      <c r="B155" s="110" t="s">
        <v>67</v>
      </c>
      <c r="C155" s="110"/>
      <c r="D155" s="65">
        <v>0</v>
      </c>
      <c r="E155" s="37"/>
      <c r="F155" s="35">
        <f t="shared" si="25"/>
        <v>0</v>
      </c>
      <c r="G155" s="89">
        <v>0.3</v>
      </c>
      <c r="H155" s="98">
        <f t="shared" si="22"/>
        <v>0</v>
      </c>
      <c r="I155" s="36"/>
    </row>
    <row r="156" spans="1:9">
      <c r="A156" s="80">
        <f t="shared" si="23"/>
        <v>8</v>
      </c>
      <c r="B156" s="110" t="s">
        <v>68</v>
      </c>
      <c r="C156" s="110"/>
      <c r="D156" s="65">
        <v>1</v>
      </c>
      <c r="E156" s="37"/>
      <c r="F156" s="35">
        <f t="shared" si="25"/>
        <v>50</v>
      </c>
      <c r="G156" s="89">
        <v>0.6</v>
      </c>
      <c r="H156" s="98">
        <f t="shared" si="22"/>
        <v>30</v>
      </c>
      <c r="I156" s="36"/>
    </row>
    <row r="157" spans="1:9">
      <c r="A157" s="126" t="s">
        <v>88</v>
      </c>
      <c r="B157" s="116"/>
      <c r="C157" s="116"/>
      <c r="D157" s="71">
        <v>2</v>
      </c>
      <c r="E157" s="116" t="s">
        <v>89</v>
      </c>
      <c r="F157" s="116"/>
      <c r="G157" s="116"/>
      <c r="H157" s="98">
        <f>SUM(H149:H156)</f>
        <v>80</v>
      </c>
      <c r="I157" s="26" t="s">
        <v>90</v>
      </c>
    </row>
    <row r="158" spans="1:9" ht="11.25" customHeight="1">
      <c r="A158" s="117" t="s">
        <v>271</v>
      </c>
      <c r="B158" s="118"/>
      <c r="C158" s="118"/>
      <c r="D158" s="118"/>
      <c r="E158" s="118"/>
      <c r="F158" s="118"/>
      <c r="G158" s="119"/>
      <c r="H158" s="98" t="s">
        <v>91</v>
      </c>
      <c r="I158" s="26"/>
    </row>
    <row r="159" spans="1:9">
      <c r="A159" s="120"/>
      <c r="B159" s="121"/>
      <c r="C159" s="121"/>
      <c r="D159" s="121"/>
      <c r="E159" s="121"/>
      <c r="F159" s="121"/>
      <c r="G159" s="122"/>
      <c r="H159" s="98" t="s">
        <v>92</v>
      </c>
      <c r="I159" s="26"/>
    </row>
    <row r="160" spans="1:9" ht="12" thickBot="1">
      <c r="A160" s="123"/>
      <c r="B160" s="124"/>
      <c r="C160" s="124"/>
      <c r="D160" s="124"/>
      <c r="E160" s="124"/>
      <c r="F160" s="124"/>
      <c r="G160" s="125"/>
      <c r="H160" s="100" t="s">
        <v>93</v>
      </c>
      <c r="I160" s="39"/>
    </row>
    <row r="161" spans="1:9" ht="12" thickBot="1"/>
    <row r="162" spans="1:9">
      <c r="A162" s="128" t="s">
        <v>269</v>
      </c>
      <c r="B162" s="129"/>
      <c r="C162" s="129"/>
      <c r="D162" s="129"/>
      <c r="E162" s="129"/>
      <c r="F162" s="129"/>
      <c r="G162" s="129"/>
      <c r="H162" s="129"/>
      <c r="I162" s="130"/>
    </row>
    <row r="163" spans="1:9">
      <c r="A163" s="114" t="s">
        <v>266</v>
      </c>
      <c r="B163" s="115"/>
      <c r="C163" s="115"/>
      <c r="D163" s="115" t="s">
        <v>268</v>
      </c>
      <c r="E163" s="115"/>
      <c r="F163" s="115"/>
      <c r="G163" s="115"/>
      <c r="H163" s="98" t="s">
        <v>270</v>
      </c>
      <c r="I163" s="26" t="s">
        <v>2</v>
      </c>
    </row>
    <row r="164" spans="1:9" ht="11.25" customHeight="1">
      <c r="A164" s="114" t="s">
        <v>267</v>
      </c>
      <c r="B164" s="115"/>
      <c r="C164" s="115"/>
      <c r="D164" s="106" t="s">
        <v>46</v>
      </c>
      <c r="E164" s="106"/>
      <c r="F164" s="106"/>
      <c r="G164" s="106"/>
      <c r="H164" s="99" t="s">
        <v>73</v>
      </c>
      <c r="I164" s="29" t="s">
        <v>73</v>
      </c>
    </row>
    <row r="165" spans="1:9">
      <c r="A165" s="114" t="s">
        <v>273</v>
      </c>
      <c r="B165" s="115"/>
      <c r="C165" s="115"/>
      <c r="D165" s="115" t="s">
        <v>272</v>
      </c>
      <c r="E165" s="115"/>
      <c r="F165" s="115"/>
      <c r="G165" s="115"/>
      <c r="H165" s="95" t="s">
        <v>235</v>
      </c>
      <c r="I165" s="101" t="s">
        <v>236</v>
      </c>
    </row>
    <row r="166" spans="1:9" ht="22.5">
      <c r="A166" s="79" t="s">
        <v>75</v>
      </c>
      <c r="B166" s="127" t="s">
        <v>76</v>
      </c>
      <c r="C166" s="127"/>
      <c r="D166" s="88" t="s">
        <v>77</v>
      </c>
      <c r="E166" s="88" t="s">
        <v>78</v>
      </c>
      <c r="F166" s="88" t="s">
        <v>79</v>
      </c>
      <c r="G166" s="87" t="s">
        <v>80</v>
      </c>
      <c r="H166" s="99" t="s">
        <v>81</v>
      </c>
      <c r="I166" s="30" t="s">
        <v>82</v>
      </c>
    </row>
    <row r="167" spans="1:9">
      <c r="A167" s="80">
        <v>1</v>
      </c>
      <c r="B167" s="110" t="s">
        <v>83</v>
      </c>
      <c r="C167" s="110"/>
      <c r="D167" s="65">
        <v>1</v>
      </c>
      <c r="E167" s="89">
        <f>D167</f>
        <v>1</v>
      </c>
      <c r="F167" s="35">
        <f>(E167*100)/$D$175</f>
        <v>33.333333333333336</v>
      </c>
      <c r="G167" s="89">
        <v>0.2</v>
      </c>
      <c r="H167" s="98">
        <f t="shared" ref="H167:H174" si="26">G167*F167</f>
        <v>6.6666666666666679</v>
      </c>
      <c r="I167" s="36"/>
    </row>
    <row r="168" spans="1:9">
      <c r="A168" s="80">
        <f t="shared" ref="A168:A174" si="27">A167+1</f>
        <v>2</v>
      </c>
      <c r="B168" s="110" t="s">
        <v>84</v>
      </c>
      <c r="C168" s="110"/>
      <c r="D168" s="65">
        <v>0</v>
      </c>
      <c r="E168" s="89">
        <f>D168</f>
        <v>0</v>
      </c>
      <c r="F168" s="35">
        <f t="shared" ref="F168:F169" si="28">(E168*100)/$D$175</f>
        <v>0</v>
      </c>
      <c r="G168" s="89">
        <v>0.5</v>
      </c>
      <c r="H168" s="98">
        <f t="shared" si="26"/>
        <v>0</v>
      </c>
      <c r="I168" s="36"/>
    </row>
    <row r="169" spans="1:9">
      <c r="A169" s="80">
        <f t="shared" si="27"/>
        <v>3</v>
      </c>
      <c r="B169" s="110" t="s">
        <v>85</v>
      </c>
      <c r="C169" s="110"/>
      <c r="D169" s="65">
        <v>0</v>
      </c>
      <c r="E169" s="89">
        <f>D169</f>
        <v>0</v>
      </c>
      <c r="F169" s="35">
        <f t="shared" si="28"/>
        <v>0</v>
      </c>
      <c r="G169" s="89">
        <v>0.8</v>
      </c>
      <c r="H169" s="98">
        <f t="shared" si="26"/>
        <v>0</v>
      </c>
      <c r="I169" s="36"/>
    </row>
    <row r="170" spans="1:9">
      <c r="A170" s="80">
        <f t="shared" si="27"/>
        <v>4</v>
      </c>
      <c r="B170" s="110" t="s">
        <v>86</v>
      </c>
      <c r="C170" s="110"/>
      <c r="D170" s="65">
        <v>0</v>
      </c>
      <c r="E170" s="37"/>
      <c r="F170" s="35">
        <f>(D170*100)/$D$175</f>
        <v>0</v>
      </c>
      <c r="G170" s="89">
        <v>0.9</v>
      </c>
      <c r="H170" s="98">
        <f t="shared" si="26"/>
        <v>0</v>
      </c>
      <c r="I170" s="36"/>
    </row>
    <row r="171" spans="1:9">
      <c r="A171" s="80">
        <f t="shared" si="27"/>
        <v>5</v>
      </c>
      <c r="B171" s="110" t="s">
        <v>87</v>
      </c>
      <c r="C171" s="110"/>
      <c r="D171" s="65">
        <v>0</v>
      </c>
      <c r="E171" s="37"/>
      <c r="F171" s="35">
        <f t="shared" ref="F171:F174" si="29">(D171*100)/$D$175</f>
        <v>0</v>
      </c>
      <c r="G171" s="89">
        <v>1</v>
      </c>
      <c r="H171" s="98">
        <f t="shared" si="26"/>
        <v>0</v>
      </c>
      <c r="I171" s="36"/>
    </row>
    <row r="172" spans="1:9">
      <c r="A172" s="80">
        <f t="shared" si="27"/>
        <v>6</v>
      </c>
      <c r="B172" s="110" t="s">
        <v>66</v>
      </c>
      <c r="C172" s="110"/>
      <c r="D172" s="65">
        <v>0</v>
      </c>
      <c r="E172" s="37"/>
      <c r="F172" s="35">
        <f t="shared" si="29"/>
        <v>0</v>
      </c>
      <c r="G172" s="89">
        <v>0.5</v>
      </c>
      <c r="H172" s="98">
        <f t="shared" si="26"/>
        <v>0</v>
      </c>
      <c r="I172" s="36"/>
    </row>
    <row r="173" spans="1:9">
      <c r="A173" s="80">
        <f t="shared" si="27"/>
        <v>7</v>
      </c>
      <c r="B173" s="110" t="s">
        <v>67</v>
      </c>
      <c r="C173" s="110"/>
      <c r="D173" s="65">
        <v>0</v>
      </c>
      <c r="E173" s="37"/>
      <c r="F173" s="35">
        <f t="shared" si="29"/>
        <v>0</v>
      </c>
      <c r="G173" s="89">
        <v>0.3</v>
      </c>
      <c r="H173" s="98">
        <f t="shared" si="26"/>
        <v>0</v>
      </c>
      <c r="I173" s="36"/>
    </row>
    <row r="174" spans="1:9">
      <c r="A174" s="80">
        <f t="shared" si="27"/>
        <v>8</v>
      </c>
      <c r="B174" s="110" t="s">
        <v>68</v>
      </c>
      <c r="C174" s="110"/>
      <c r="D174" s="65">
        <v>1</v>
      </c>
      <c r="E174" s="37"/>
      <c r="F174" s="35">
        <f t="shared" si="29"/>
        <v>33.333333333333336</v>
      </c>
      <c r="G174" s="89">
        <v>0.6</v>
      </c>
      <c r="H174" s="98">
        <f t="shared" si="26"/>
        <v>20</v>
      </c>
      <c r="I174" s="36"/>
    </row>
    <row r="175" spans="1:9">
      <c r="A175" s="126" t="s">
        <v>88</v>
      </c>
      <c r="B175" s="116"/>
      <c r="C175" s="116"/>
      <c r="D175" s="71">
        <v>3</v>
      </c>
      <c r="E175" s="116" t="s">
        <v>89</v>
      </c>
      <c r="F175" s="116"/>
      <c r="G175" s="116"/>
      <c r="H175" s="98">
        <f>SUM(H167:H174)</f>
        <v>26.666666666666668</v>
      </c>
      <c r="I175" s="26" t="s">
        <v>90</v>
      </c>
    </row>
    <row r="176" spans="1:9" ht="11.25" customHeight="1">
      <c r="A176" s="117" t="s">
        <v>271</v>
      </c>
      <c r="B176" s="118"/>
      <c r="C176" s="118"/>
      <c r="D176" s="118"/>
      <c r="E176" s="118"/>
      <c r="F176" s="118"/>
      <c r="G176" s="119"/>
      <c r="H176" s="98" t="s">
        <v>91</v>
      </c>
      <c r="I176" s="26"/>
    </row>
    <row r="177" spans="1:9">
      <c r="A177" s="120"/>
      <c r="B177" s="121"/>
      <c r="C177" s="121"/>
      <c r="D177" s="121"/>
      <c r="E177" s="121"/>
      <c r="F177" s="121"/>
      <c r="G177" s="122"/>
      <c r="H177" s="98" t="s">
        <v>92</v>
      </c>
      <c r="I177" s="26"/>
    </row>
    <row r="178" spans="1:9" ht="12" thickBot="1">
      <c r="A178" s="123"/>
      <c r="B178" s="124"/>
      <c r="C178" s="124"/>
      <c r="D178" s="124"/>
      <c r="E178" s="124"/>
      <c r="F178" s="124"/>
      <c r="G178" s="125"/>
      <c r="H178" s="100" t="s">
        <v>93</v>
      </c>
      <c r="I178" s="39"/>
    </row>
    <row r="179" spans="1:9" ht="12" thickBot="1"/>
    <row r="180" spans="1:9">
      <c r="A180" s="128" t="s">
        <v>269</v>
      </c>
      <c r="B180" s="129"/>
      <c r="C180" s="129"/>
      <c r="D180" s="129"/>
      <c r="E180" s="129"/>
      <c r="F180" s="129"/>
      <c r="G180" s="129"/>
      <c r="H180" s="129"/>
      <c r="I180" s="130"/>
    </row>
    <row r="181" spans="1:9">
      <c r="A181" s="114" t="s">
        <v>266</v>
      </c>
      <c r="B181" s="115"/>
      <c r="C181" s="115"/>
      <c r="D181" s="115" t="s">
        <v>268</v>
      </c>
      <c r="E181" s="115"/>
      <c r="F181" s="115"/>
      <c r="G181" s="115"/>
      <c r="H181" s="98" t="s">
        <v>270</v>
      </c>
      <c r="I181" s="26" t="s">
        <v>2</v>
      </c>
    </row>
    <row r="182" spans="1:9" ht="11.25" customHeight="1">
      <c r="A182" s="114" t="s">
        <v>267</v>
      </c>
      <c r="B182" s="115"/>
      <c r="C182" s="115"/>
      <c r="D182" s="106" t="s">
        <v>46</v>
      </c>
      <c r="E182" s="106"/>
      <c r="F182" s="106"/>
      <c r="G182" s="106"/>
      <c r="H182" s="99" t="s">
        <v>73</v>
      </c>
      <c r="I182" s="29" t="s">
        <v>73</v>
      </c>
    </row>
    <row r="183" spans="1:9">
      <c r="A183" s="114" t="s">
        <v>273</v>
      </c>
      <c r="B183" s="115"/>
      <c r="C183" s="115"/>
      <c r="D183" s="115" t="s">
        <v>272</v>
      </c>
      <c r="E183" s="115"/>
      <c r="F183" s="115"/>
      <c r="G183" s="115"/>
      <c r="H183" s="96" t="s">
        <v>236</v>
      </c>
      <c r="I183" s="102" t="s">
        <v>237</v>
      </c>
    </row>
    <row r="184" spans="1:9" ht="22.5">
      <c r="A184" s="79" t="s">
        <v>75</v>
      </c>
      <c r="B184" s="127" t="s">
        <v>76</v>
      </c>
      <c r="C184" s="127"/>
      <c r="D184" s="88" t="s">
        <v>77</v>
      </c>
      <c r="E184" s="88" t="s">
        <v>78</v>
      </c>
      <c r="F184" s="88" t="s">
        <v>79</v>
      </c>
      <c r="G184" s="87" t="s">
        <v>80</v>
      </c>
      <c r="H184" s="99" t="s">
        <v>81</v>
      </c>
      <c r="I184" s="30" t="s">
        <v>82</v>
      </c>
    </row>
    <row r="185" spans="1:9">
      <c r="A185" s="80">
        <v>1</v>
      </c>
      <c r="B185" s="110" t="s">
        <v>83</v>
      </c>
      <c r="C185" s="110"/>
      <c r="D185" s="65">
        <v>3</v>
      </c>
      <c r="E185" s="89">
        <f>D185</f>
        <v>3</v>
      </c>
      <c r="F185" s="35">
        <f>(E185*100)/$D$193</f>
        <v>100</v>
      </c>
      <c r="G185" s="89">
        <v>0.2</v>
      </c>
      <c r="H185" s="98">
        <f t="shared" ref="H185:H192" si="30">G185*F185</f>
        <v>20</v>
      </c>
      <c r="I185" s="36"/>
    </row>
    <row r="186" spans="1:9">
      <c r="A186" s="80">
        <f t="shared" ref="A186:A192" si="31">A185+1</f>
        <v>2</v>
      </c>
      <c r="B186" s="110" t="s">
        <v>84</v>
      </c>
      <c r="C186" s="110"/>
      <c r="D186" s="65">
        <v>0</v>
      </c>
      <c r="E186" s="89">
        <f>D186</f>
        <v>0</v>
      </c>
      <c r="F186" s="35">
        <f t="shared" ref="F186:F187" si="32">(E186*100)/$D$193</f>
        <v>0</v>
      </c>
      <c r="G186" s="89">
        <v>0.5</v>
      </c>
      <c r="H186" s="98">
        <f t="shared" si="30"/>
        <v>0</v>
      </c>
      <c r="I186" s="36"/>
    </row>
    <row r="187" spans="1:9">
      <c r="A187" s="80">
        <f t="shared" si="31"/>
        <v>3</v>
      </c>
      <c r="B187" s="110" t="s">
        <v>85</v>
      </c>
      <c r="C187" s="110"/>
      <c r="D187" s="65">
        <v>1</v>
      </c>
      <c r="E187" s="89">
        <f>D187</f>
        <v>1</v>
      </c>
      <c r="F187" s="35">
        <f t="shared" si="32"/>
        <v>33.333333333333336</v>
      </c>
      <c r="G187" s="89">
        <v>0.8</v>
      </c>
      <c r="H187" s="98">
        <f t="shared" si="30"/>
        <v>26.666666666666671</v>
      </c>
      <c r="I187" s="36"/>
    </row>
    <row r="188" spans="1:9">
      <c r="A188" s="80">
        <f t="shared" si="31"/>
        <v>4</v>
      </c>
      <c r="B188" s="110" t="s">
        <v>86</v>
      </c>
      <c r="C188" s="110"/>
      <c r="D188" s="65">
        <v>0</v>
      </c>
      <c r="E188" s="37"/>
      <c r="F188" s="35">
        <f>(D188*100)/$D$193</f>
        <v>0</v>
      </c>
      <c r="G188" s="89">
        <v>0.9</v>
      </c>
      <c r="H188" s="98">
        <f t="shared" si="30"/>
        <v>0</v>
      </c>
      <c r="I188" s="36"/>
    </row>
    <row r="189" spans="1:9">
      <c r="A189" s="80">
        <f t="shared" si="31"/>
        <v>5</v>
      </c>
      <c r="B189" s="110" t="s">
        <v>87</v>
      </c>
      <c r="C189" s="110"/>
      <c r="D189" s="65">
        <v>0</v>
      </c>
      <c r="E189" s="37"/>
      <c r="F189" s="35">
        <f t="shared" ref="F189:F192" si="33">(D189*100)/$D$193</f>
        <v>0</v>
      </c>
      <c r="G189" s="89">
        <v>1</v>
      </c>
      <c r="H189" s="98">
        <f t="shared" si="30"/>
        <v>0</v>
      </c>
      <c r="I189" s="36"/>
    </row>
    <row r="190" spans="1:9">
      <c r="A190" s="80">
        <f t="shared" si="31"/>
        <v>6</v>
      </c>
      <c r="B190" s="110" t="s">
        <v>66</v>
      </c>
      <c r="C190" s="110"/>
      <c r="D190" s="65">
        <v>0</v>
      </c>
      <c r="E190" s="37"/>
      <c r="F190" s="35">
        <f t="shared" si="33"/>
        <v>0</v>
      </c>
      <c r="G190" s="89">
        <v>0.5</v>
      </c>
      <c r="H190" s="98">
        <f t="shared" si="30"/>
        <v>0</v>
      </c>
      <c r="I190" s="36"/>
    </row>
    <row r="191" spans="1:9">
      <c r="A191" s="80">
        <f t="shared" si="31"/>
        <v>7</v>
      </c>
      <c r="B191" s="110" t="s">
        <v>67</v>
      </c>
      <c r="C191" s="110"/>
      <c r="D191" s="65">
        <v>0</v>
      </c>
      <c r="E191" s="37"/>
      <c r="F191" s="35">
        <f t="shared" si="33"/>
        <v>0</v>
      </c>
      <c r="G191" s="89">
        <v>0.3</v>
      </c>
      <c r="H191" s="98">
        <f t="shared" si="30"/>
        <v>0</v>
      </c>
      <c r="I191" s="36"/>
    </row>
    <row r="192" spans="1:9">
      <c r="A192" s="80">
        <f t="shared" si="31"/>
        <v>8</v>
      </c>
      <c r="B192" s="110" t="s">
        <v>68</v>
      </c>
      <c r="C192" s="110"/>
      <c r="D192" s="65">
        <v>2</v>
      </c>
      <c r="E192" s="37"/>
      <c r="F192" s="35">
        <f t="shared" si="33"/>
        <v>66.666666666666671</v>
      </c>
      <c r="G192" s="89">
        <v>0.6</v>
      </c>
      <c r="H192" s="98">
        <f t="shared" si="30"/>
        <v>40</v>
      </c>
      <c r="I192" s="36"/>
    </row>
    <row r="193" spans="1:9">
      <c r="A193" s="126" t="s">
        <v>88</v>
      </c>
      <c r="B193" s="116"/>
      <c r="C193" s="116"/>
      <c r="D193" s="71">
        <v>3</v>
      </c>
      <c r="E193" s="116" t="s">
        <v>89</v>
      </c>
      <c r="F193" s="116"/>
      <c r="G193" s="116"/>
      <c r="H193" s="98">
        <f>SUM(H185:H192)</f>
        <v>86.666666666666671</v>
      </c>
      <c r="I193" s="26" t="s">
        <v>90</v>
      </c>
    </row>
    <row r="194" spans="1:9" ht="11.25" customHeight="1">
      <c r="A194" s="117" t="s">
        <v>271</v>
      </c>
      <c r="B194" s="118"/>
      <c r="C194" s="118"/>
      <c r="D194" s="118"/>
      <c r="E194" s="118"/>
      <c r="F194" s="118"/>
      <c r="G194" s="119"/>
      <c r="H194" s="98" t="s">
        <v>91</v>
      </c>
      <c r="I194" s="26"/>
    </row>
    <row r="195" spans="1:9">
      <c r="A195" s="120"/>
      <c r="B195" s="121"/>
      <c r="C195" s="121"/>
      <c r="D195" s="121"/>
      <c r="E195" s="121"/>
      <c r="F195" s="121"/>
      <c r="G195" s="122"/>
      <c r="H195" s="98" t="s">
        <v>92</v>
      </c>
      <c r="I195" s="26"/>
    </row>
    <row r="196" spans="1:9" ht="12" thickBot="1">
      <c r="A196" s="123"/>
      <c r="B196" s="124"/>
      <c r="C196" s="124"/>
      <c r="D196" s="124"/>
      <c r="E196" s="124"/>
      <c r="F196" s="124"/>
      <c r="G196" s="125"/>
      <c r="H196" s="100" t="s">
        <v>93</v>
      </c>
      <c r="I196" s="39"/>
    </row>
    <row r="197" spans="1:9" ht="12" thickBot="1"/>
    <row r="198" spans="1:9">
      <c r="A198" s="128" t="s">
        <v>269</v>
      </c>
      <c r="B198" s="129"/>
      <c r="C198" s="129"/>
      <c r="D198" s="129"/>
      <c r="E198" s="129"/>
      <c r="F198" s="129"/>
      <c r="G198" s="129"/>
      <c r="H198" s="129"/>
      <c r="I198" s="130"/>
    </row>
    <row r="199" spans="1:9">
      <c r="A199" s="114" t="s">
        <v>266</v>
      </c>
      <c r="B199" s="115"/>
      <c r="C199" s="115"/>
      <c r="D199" s="115" t="s">
        <v>268</v>
      </c>
      <c r="E199" s="115"/>
      <c r="F199" s="115"/>
      <c r="G199" s="115"/>
      <c r="H199" s="98" t="s">
        <v>270</v>
      </c>
      <c r="I199" s="26" t="s">
        <v>2</v>
      </c>
    </row>
    <row r="200" spans="1:9" ht="11.25" customHeight="1">
      <c r="A200" s="114" t="s">
        <v>267</v>
      </c>
      <c r="B200" s="115"/>
      <c r="C200" s="115"/>
      <c r="D200" s="106" t="s">
        <v>46</v>
      </c>
      <c r="E200" s="106"/>
      <c r="F200" s="106"/>
      <c r="G200" s="106"/>
      <c r="H200" s="99" t="s">
        <v>73</v>
      </c>
      <c r="I200" s="29" t="s">
        <v>73</v>
      </c>
    </row>
    <row r="201" spans="1:9">
      <c r="A201" s="114" t="s">
        <v>273</v>
      </c>
      <c r="B201" s="115"/>
      <c r="C201" s="115"/>
      <c r="D201" s="115" t="s">
        <v>272</v>
      </c>
      <c r="E201" s="115"/>
      <c r="F201" s="115"/>
      <c r="G201" s="115"/>
      <c r="H201" s="96" t="s">
        <v>237</v>
      </c>
      <c r="I201" s="102" t="s">
        <v>238</v>
      </c>
    </row>
    <row r="202" spans="1:9" ht="22.5">
      <c r="A202" s="79" t="s">
        <v>75</v>
      </c>
      <c r="B202" s="127" t="s">
        <v>76</v>
      </c>
      <c r="C202" s="127"/>
      <c r="D202" s="88" t="s">
        <v>77</v>
      </c>
      <c r="E202" s="88" t="s">
        <v>78</v>
      </c>
      <c r="F202" s="88" t="s">
        <v>79</v>
      </c>
      <c r="G202" s="87" t="s">
        <v>80</v>
      </c>
      <c r="H202" s="99" t="s">
        <v>81</v>
      </c>
      <c r="I202" s="30" t="s">
        <v>82</v>
      </c>
    </row>
    <row r="203" spans="1:9">
      <c r="A203" s="80">
        <v>1</v>
      </c>
      <c r="B203" s="110" t="s">
        <v>83</v>
      </c>
      <c r="C203" s="110"/>
      <c r="D203" s="65">
        <v>4</v>
      </c>
      <c r="E203" s="89">
        <f>D203</f>
        <v>4</v>
      </c>
      <c r="F203" s="35">
        <f>(E203*100)/$D$211</f>
        <v>80</v>
      </c>
      <c r="G203" s="89">
        <v>0.2</v>
      </c>
      <c r="H203" s="98">
        <f t="shared" ref="H203:H210" si="34">G203*F203</f>
        <v>16</v>
      </c>
      <c r="I203" s="36"/>
    </row>
    <row r="204" spans="1:9">
      <c r="A204" s="80">
        <f t="shared" ref="A204:A210" si="35">A203+1</f>
        <v>2</v>
      </c>
      <c r="B204" s="110" t="s">
        <v>84</v>
      </c>
      <c r="C204" s="110"/>
      <c r="D204" s="65">
        <v>0</v>
      </c>
      <c r="E204" s="89">
        <f>D204</f>
        <v>0</v>
      </c>
      <c r="F204" s="35">
        <f t="shared" ref="F204:F205" si="36">(E204*100)/$D$211</f>
        <v>0</v>
      </c>
      <c r="G204" s="89">
        <v>0.5</v>
      </c>
      <c r="H204" s="98">
        <f t="shared" si="34"/>
        <v>0</v>
      </c>
      <c r="I204" s="36"/>
    </row>
    <row r="205" spans="1:9">
      <c r="A205" s="80">
        <f t="shared" si="35"/>
        <v>3</v>
      </c>
      <c r="B205" s="110" t="s">
        <v>85</v>
      </c>
      <c r="C205" s="110"/>
      <c r="D205" s="65">
        <v>0</v>
      </c>
      <c r="E205" s="89">
        <f>D205</f>
        <v>0</v>
      </c>
      <c r="F205" s="35">
        <f t="shared" si="36"/>
        <v>0</v>
      </c>
      <c r="G205" s="89">
        <v>0.8</v>
      </c>
      <c r="H205" s="98">
        <f t="shared" si="34"/>
        <v>0</v>
      </c>
      <c r="I205" s="36"/>
    </row>
    <row r="206" spans="1:9">
      <c r="A206" s="80">
        <f t="shared" si="35"/>
        <v>4</v>
      </c>
      <c r="B206" s="110" t="s">
        <v>86</v>
      </c>
      <c r="C206" s="110"/>
      <c r="D206" s="65">
        <v>0</v>
      </c>
      <c r="E206" s="37"/>
      <c r="F206" s="35">
        <f>(D206*100)/$D$211</f>
        <v>0</v>
      </c>
      <c r="G206" s="89">
        <v>0.9</v>
      </c>
      <c r="H206" s="98">
        <f t="shared" si="34"/>
        <v>0</v>
      </c>
      <c r="I206" s="36"/>
    </row>
    <row r="207" spans="1:9">
      <c r="A207" s="80">
        <f t="shared" si="35"/>
        <v>5</v>
      </c>
      <c r="B207" s="110" t="s">
        <v>87</v>
      </c>
      <c r="C207" s="110"/>
      <c r="D207" s="65">
        <v>0</v>
      </c>
      <c r="E207" s="37"/>
      <c r="F207" s="35">
        <f t="shared" ref="F207:F210" si="37">(D207*100)/$D$211</f>
        <v>0</v>
      </c>
      <c r="G207" s="89">
        <v>1</v>
      </c>
      <c r="H207" s="98">
        <f t="shared" si="34"/>
        <v>0</v>
      </c>
      <c r="I207" s="36"/>
    </row>
    <row r="208" spans="1:9">
      <c r="A208" s="80">
        <f t="shared" si="35"/>
        <v>6</v>
      </c>
      <c r="B208" s="110" t="s">
        <v>66</v>
      </c>
      <c r="C208" s="110"/>
      <c r="D208" s="65">
        <v>0</v>
      </c>
      <c r="E208" s="37"/>
      <c r="F208" s="35">
        <f t="shared" si="37"/>
        <v>0</v>
      </c>
      <c r="G208" s="89">
        <v>0.5</v>
      </c>
      <c r="H208" s="98">
        <f t="shared" si="34"/>
        <v>0</v>
      </c>
      <c r="I208" s="36"/>
    </row>
    <row r="209" spans="1:9">
      <c r="A209" s="80">
        <f t="shared" si="35"/>
        <v>7</v>
      </c>
      <c r="B209" s="110" t="s">
        <v>67</v>
      </c>
      <c r="C209" s="110"/>
      <c r="D209" s="65">
        <v>0</v>
      </c>
      <c r="E209" s="37"/>
      <c r="F209" s="35">
        <f t="shared" si="37"/>
        <v>0</v>
      </c>
      <c r="G209" s="89">
        <v>0.3</v>
      </c>
      <c r="H209" s="98">
        <f t="shared" si="34"/>
        <v>0</v>
      </c>
      <c r="I209" s="36"/>
    </row>
    <row r="210" spans="1:9">
      <c r="A210" s="80">
        <f t="shared" si="35"/>
        <v>8</v>
      </c>
      <c r="B210" s="110" t="s">
        <v>68</v>
      </c>
      <c r="C210" s="110"/>
      <c r="D210" s="65">
        <v>2</v>
      </c>
      <c r="E210" s="37"/>
      <c r="F210" s="35">
        <f t="shared" si="37"/>
        <v>40</v>
      </c>
      <c r="G210" s="89">
        <v>0.6</v>
      </c>
      <c r="H210" s="98">
        <f t="shared" si="34"/>
        <v>24</v>
      </c>
      <c r="I210" s="36"/>
    </row>
    <row r="211" spans="1:9">
      <c r="A211" s="126" t="s">
        <v>88</v>
      </c>
      <c r="B211" s="116"/>
      <c r="C211" s="116"/>
      <c r="D211" s="71">
        <v>5</v>
      </c>
      <c r="E211" s="116" t="s">
        <v>89</v>
      </c>
      <c r="F211" s="116"/>
      <c r="G211" s="116"/>
      <c r="H211" s="98">
        <f>SUM(H203:H210)</f>
        <v>40</v>
      </c>
      <c r="I211" s="26" t="s">
        <v>90</v>
      </c>
    </row>
    <row r="212" spans="1:9" ht="11.25" customHeight="1">
      <c r="A212" s="117" t="s">
        <v>271</v>
      </c>
      <c r="B212" s="118"/>
      <c r="C212" s="118"/>
      <c r="D212" s="118"/>
      <c r="E212" s="118"/>
      <c r="F212" s="118"/>
      <c r="G212" s="119"/>
      <c r="H212" s="98" t="s">
        <v>91</v>
      </c>
      <c r="I212" s="26"/>
    </row>
    <row r="213" spans="1:9">
      <c r="A213" s="120"/>
      <c r="B213" s="121"/>
      <c r="C213" s="121"/>
      <c r="D213" s="121"/>
      <c r="E213" s="121"/>
      <c r="F213" s="121"/>
      <c r="G213" s="122"/>
      <c r="H213" s="98" t="s">
        <v>92</v>
      </c>
      <c r="I213" s="26"/>
    </row>
    <row r="214" spans="1:9" ht="12" thickBot="1">
      <c r="A214" s="123"/>
      <c r="B214" s="124"/>
      <c r="C214" s="124"/>
      <c r="D214" s="124"/>
      <c r="E214" s="124"/>
      <c r="F214" s="124"/>
      <c r="G214" s="125"/>
      <c r="H214" s="100" t="s">
        <v>93</v>
      </c>
      <c r="I214" s="39"/>
    </row>
    <row r="215" spans="1:9" ht="12" thickBot="1"/>
    <row r="216" spans="1:9">
      <c r="A216" s="128" t="s">
        <v>269</v>
      </c>
      <c r="B216" s="129"/>
      <c r="C216" s="129"/>
      <c r="D216" s="129"/>
      <c r="E216" s="129"/>
      <c r="F216" s="129"/>
      <c r="G216" s="129"/>
      <c r="H216" s="129"/>
      <c r="I216" s="130"/>
    </row>
    <row r="217" spans="1:9">
      <c r="A217" s="114" t="s">
        <v>266</v>
      </c>
      <c r="B217" s="115"/>
      <c r="C217" s="115"/>
      <c r="D217" s="115" t="s">
        <v>268</v>
      </c>
      <c r="E217" s="115"/>
      <c r="F217" s="115"/>
      <c r="G217" s="115"/>
      <c r="H217" s="98" t="s">
        <v>270</v>
      </c>
      <c r="I217" s="26" t="s">
        <v>2</v>
      </c>
    </row>
    <row r="218" spans="1:9" ht="11.25" customHeight="1">
      <c r="A218" s="114" t="s">
        <v>267</v>
      </c>
      <c r="B218" s="115"/>
      <c r="C218" s="115"/>
      <c r="D218" s="106" t="s">
        <v>46</v>
      </c>
      <c r="E218" s="106"/>
      <c r="F218" s="106"/>
      <c r="G218" s="106"/>
      <c r="H218" s="99" t="s">
        <v>73</v>
      </c>
      <c r="I218" s="29" t="s">
        <v>73</v>
      </c>
    </row>
    <row r="219" spans="1:9">
      <c r="A219" s="114" t="s">
        <v>273</v>
      </c>
      <c r="B219" s="115"/>
      <c r="C219" s="115"/>
      <c r="D219" s="115" t="s">
        <v>272</v>
      </c>
      <c r="E219" s="115"/>
      <c r="F219" s="115"/>
      <c r="G219" s="115"/>
      <c r="H219" s="96" t="s">
        <v>238</v>
      </c>
      <c r="I219" s="102" t="s">
        <v>239</v>
      </c>
    </row>
    <row r="220" spans="1:9" ht="22.5">
      <c r="A220" s="79" t="s">
        <v>75</v>
      </c>
      <c r="B220" s="127" t="s">
        <v>76</v>
      </c>
      <c r="C220" s="127"/>
      <c r="D220" s="88" t="s">
        <v>77</v>
      </c>
      <c r="E220" s="88" t="s">
        <v>78</v>
      </c>
      <c r="F220" s="88" t="s">
        <v>79</v>
      </c>
      <c r="G220" s="87" t="s">
        <v>80</v>
      </c>
      <c r="H220" s="99" t="s">
        <v>81</v>
      </c>
      <c r="I220" s="30" t="s">
        <v>82</v>
      </c>
    </row>
    <row r="221" spans="1:9">
      <c r="A221" s="80">
        <v>1</v>
      </c>
      <c r="B221" s="110" t="s">
        <v>83</v>
      </c>
      <c r="C221" s="110"/>
      <c r="D221" s="65">
        <v>3</v>
      </c>
      <c r="E221" s="89">
        <f>D221</f>
        <v>3</v>
      </c>
      <c r="F221" s="35">
        <f>(E221*100)/$D$229</f>
        <v>75</v>
      </c>
      <c r="G221" s="89">
        <v>0.2</v>
      </c>
      <c r="H221" s="98">
        <f t="shared" ref="H221:H228" si="38">G221*F221</f>
        <v>15</v>
      </c>
      <c r="I221" s="36"/>
    </row>
    <row r="222" spans="1:9">
      <c r="A222" s="80">
        <f t="shared" ref="A222:A228" si="39">A221+1</f>
        <v>2</v>
      </c>
      <c r="B222" s="110" t="s">
        <v>84</v>
      </c>
      <c r="C222" s="110"/>
      <c r="D222" s="65">
        <v>0</v>
      </c>
      <c r="E222" s="89">
        <f>D222</f>
        <v>0</v>
      </c>
      <c r="F222" s="35">
        <f t="shared" ref="F222:F223" si="40">(E222*100)/$D$229</f>
        <v>0</v>
      </c>
      <c r="G222" s="89">
        <v>0.5</v>
      </c>
      <c r="H222" s="98">
        <f t="shared" si="38"/>
        <v>0</v>
      </c>
      <c r="I222" s="36"/>
    </row>
    <row r="223" spans="1:9">
      <c r="A223" s="80">
        <f t="shared" si="39"/>
        <v>3</v>
      </c>
      <c r="B223" s="110" t="s">
        <v>85</v>
      </c>
      <c r="C223" s="110"/>
      <c r="D223" s="65">
        <v>2</v>
      </c>
      <c r="E223" s="89">
        <f>D223</f>
        <v>2</v>
      </c>
      <c r="F223" s="35">
        <f t="shared" si="40"/>
        <v>50</v>
      </c>
      <c r="G223" s="89">
        <v>0.8</v>
      </c>
      <c r="H223" s="98">
        <f t="shared" si="38"/>
        <v>40</v>
      </c>
      <c r="I223" s="36"/>
    </row>
    <row r="224" spans="1:9">
      <c r="A224" s="80">
        <f t="shared" si="39"/>
        <v>4</v>
      </c>
      <c r="B224" s="110" t="s">
        <v>86</v>
      </c>
      <c r="C224" s="110"/>
      <c r="D224" s="65">
        <v>0</v>
      </c>
      <c r="E224" s="37"/>
      <c r="F224" s="35">
        <f>(D224*100)/$D$229</f>
        <v>0</v>
      </c>
      <c r="G224" s="89">
        <v>0.9</v>
      </c>
      <c r="H224" s="98">
        <f t="shared" si="38"/>
        <v>0</v>
      </c>
      <c r="I224" s="36"/>
    </row>
    <row r="225" spans="1:9">
      <c r="A225" s="80">
        <f t="shared" si="39"/>
        <v>5</v>
      </c>
      <c r="B225" s="110" t="s">
        <v>87</v>
      </c>
      <c r="C225" s="110"/>
      <c r="D225" s="65">
        <v>0</v>
      </c>
      <c r="E225" s="37"/>
      <c r="F225" s="35">
        <f t="shared" ref="F225:F228" si="41">(D225*100)/$D$229</f>
        <v>0</v>
      </c>
      <c r="G225" s="89">
        <v>1</v>
      </c>
      <c r="H225" s="98">
        <f t="shared" si="38"/>
        <v>0</v>
      </c>
      <c r="I225" s="36"/>
    </row>
    <row r="226" spans="1:9">
      <c r="A226" s="80">
        <f t="shared" si="39"/>
        <v>6</v>
      </c>
      <c r="B226" s="110" t="s">
        <v>66</v>
      </c>
      <c r="C226" s="110"/>
      <c r="D226" s="65">
        <v>0</v>
      </c>
      <c r="E226" s="37"/>
      <c r="F226" s="35">
        <f t="shared" si="41"/>
        <v>0</v>
      </c>
      <c r="G226" s="89">
        <v>0.5</v>
      </c>
      <c r="H226" s="98">
        <f t="shared" si="38"/>
        <v>0</v>
      </c>
      <c r="I226" s="36"/>
    </row>
    <row r="227" spans="1:9">
      <c r="A227" s="80">
        <f t="shared" si="39"/>
        <v>7</v>
      </c>
      <c r="B227" s="110" t="s">
        <v>67</v>
      </c>
      <c r="C227" s="110"/>
      <c r="D227" s="65">
        <v>1</v>
      </c>
      <c r="E227" s="37"/>
      <c r="F227" s="35">
        <f t="shared" si="41"/>
        <v>25</v>
      </c>
      <c r="G227" s="89">
        <v>0.3</v>
      </c>
      <c r="H227" s="98">
        <f t="shared" si="38"/>
        <v>7.5</v>
      </c>
      <c r="I227" s="36"/>
    </row>
    <row r="228" spans="1:9">
      <c r="A228" s="80">
        <f t="shared" si="39"/>
        <v>8</v>
      </c>
      <c r="B228" s="110" t="s">
        <v>68</v>
      </c>
      <c r="C228" s="110"/>
      <c r="D228" s="65">
        <v>3</v>
      </c>
      <c r="E228" s="37"/>
      <c r="F228" s="35">
        <f t="shared" si="41"/>
        <v>75</v>
      </c>
      <c r="G228" s="89">
        <v>0.6</v>
      </c>
      <c r="H228" s="98">
        <f t="shared" si="38"/>
        <v>45</v>
      </c>
      <c r="I228" s="36"/>
    </row>
    <row r="229" spans="1:9">
      <c r="A229" s="126" t="s">
        <v>88</v>
      </c>
      <c r="B229" s="116"/>
      <c r="C229" s="116"/>
      <c r="D229" s="71">
        <v>4</v>
      </c>
      <c r="E229" s="116" t="s">
        <v>89</v>
      </c>
      <c r="F229" s="116"/>
      <c r="G229" s="116"/>
      <c r="H229" s="98">
        <f>SUM(H221:H228)</f>
        <v>107.5</v>
      </c>
      <c r="I229" s="26" t="s">
        <v>90</v>
      </c>
    </row>
    <row r="230" spans="1:9" ht="11.25" customHeight="1">
      <c r="A230" s="117" t="s">
        <v>271</v>
      </c>
      <c r="B230" s="118"/>
      <c r="C230" s="118"/>
      <c r="D230" s="118"/>
      <c r="E230" s="118"/>
      <c r="F230" s="118"/>
      <c r="G230" s="119"/>
      <c r="H230" s="98" t="s">
        <v>91</v>
      </c>
      <c r="I230" s="26"/>
    </row>
    <row r="231" spans="1:9">
      <c r="A231" s="120"/>
      <c r="B231" s="121"/>
      <c r="C231" s="121"/>
      <c r="D231" s="121"/>
      <c r="E231" s="121"/>
      <c r="F231" s="121"/>
      <c r="G231" s="122"/>
      <c r="H231" s="98" t="s">
        <v>92</v>
      </c>
      <c r="I231" s="26"/>
    </row>
    <row r="232" spans="1:9" ht="12" thickBot="1">
      <c r="A232" s="123"/>
      <c r="B232" s="124"/>
      <c r="C232" s="124"/>
      <c r="D232" s="124"/>
      <c r="E232" s="124"/>
      <c r="F232" s="124"/>
      <c r="G232" s="125"/>
      <c r="H232" s="100" t="s">
        <v>93</v>
      </c>
      <c r="I232" s="39"/>
    </row>
    <row r="233" spans="1:9" ht="12" thickBot="1"/>
    <row r="234" spans="1:9">
      <c r="A234" s="128" t="s">
        <v>269</v>
      </c>
      <c r="B234" s="129"/>
      <c r="C234" s="129"/>
      <c r="D234" s="129"/>
      <c r="E234" s="129"/>
      <c r="F234" s="129"/>
      <c r="G234" s="129"/>
      <c r="H234" s="129"/>
      <c r="I234" s="130"/>
    </row>
    <row r="235" spans="1:9">
      <c r="A235" s="114" t="s">
        <v>266</v>
      </c>
      <c r="B235" s="115"/>
      <c r="C235" s="115"/>
      <c r="D235" s="115" t="s">
        <v>268</v>
      </c>
      <c r="E235" s="115"/>
      <c r="F235" s="115"/>
      <c r="G235" s="115"/>
      <c r="H235" s="98" t="s">
        <v>270</v>
      </c>
      <c r="I235" s="26" t="s">
        <v>2</v>
      </c>
    </row>
    <row r="236" spans="1:9" ht="11.25" customHeight="1">
      <c r="A236" s="114" t="s">
        <v>267</v>
      </c>
      <c r="B236" s="115"/>
      <c r="C236" s="115"/>
      <c r="D236" s="106" t="s">
        <v>46</v>
      </c>
      <c r="E236" s="106"/>
      <c r="F236" s="106"/>
      <c r="G236" s="106"/>
      <c r="H236" s="99" t="s">
        <v>73</v>
      </c>
      <c r="I236" s="29" t="s">
        <v>73</v>
      </c>
    </row>
    <row r="237" spans="1:9">
      <c r="A237" s="114" t="s">
        <v>273</v>
      </c>
      <c r="B237" s="115"/>
      <c r="C237" s="115"/>
      <c r="D237" s="115" t="s">
        <v>272</v>
      </c>
      <c r="E237" s="115"/>
      <c r="F237" s="115"/>
      <c r="G237" s="115"/>
      <c r="H237" s="96" t="s">
        <v>239</v>
      </c>
      <c r="I237" s="102" t="s">
        <v>240</v>
      </c>
    </row>
    <row r="238" spans="1:9" ht="22.5">
      <c r="A238" s="79" t="s">
        <v>75</v>
      </c>
      <c r="B238" s="127" t="s">
        <v>76</v>
      </c>
      <c r="C238" s="127"/>
      <c r="D238" s="88" t="s">
        <v>77</v>
      </c>
      <c r="E238" s="88" t="s">
        <v>78</v>
      </c>
      <c r="F238" s="88" t="s">
        <v>79</v>
      </c>
      <c r="G238" s="87" t="s">
        <v>80</v>
      </c>
      <c r="H238" s="99" t="s">
        <v>81</v>
      </c>
      <c r="I238" s="30" t="s">
        <v>82</v>
      </c>
    </row>
    <row r="239" spans="1:9">
      <c r="A239" s="80">
        <v>1</v>
      </c>
      <c r="B239" s="110" t="s">
        <v>83</v>
      </c>
      <c r="C239" s="110"/>
      <c r="D239" s="65">
        <v>3</v>
      </c>
      <c r="E239" s="89">
        <f>D239</f>
        <v>3</v>
      </c>
      <c r="F239" s="35">
        <f>(E239*100)/$D$247</f>
        <v>60</v>
      </c>
      <c r="G239" s="89">
        <v>0.2</v>
      </c>
      <c r="H239" s="98">
        <f t="shared" ref="H239:H246" si="42">G239*F239</f>
        <v>12</v>
      </c>
      <c r="I239" s="36"/>
    </row>
    <row r="240" spans="1:9">
      <c r="A240" s="80">
        <f t="shared" ref="A240:A246" si="43">A239+1</f>
        <v>2</v>
      </c>
      <c r="B240" s="110" t="s">
        <v>84</v>
      </c>
      <c r="C240" s="110"/>
      <c r="D240" s="65">
        <v>0</v>
      </c>
      <c r="E240" s="89">
        <f>D240</f>
        <v>0</v>
      </c>
      <c r="F240" s="35">
        <f t="shared" ref="F240:F241" si="44">(E240*100)/$D$247</f>
        <v>0</v>
      </c>
      <c r="G240" s="89">
        <v>0.5</v>
      </c>
      <c r="H240" s="98">
        <f t="shared" si="42"/>
        <v>0</v>
      </c>
      <c r="I240" s="36"/>
    </row>
    <row r="241" spans="1:9">
      <c r="A241" s="80">
        <f t="shared" si="43"/>
        <v>3</v>
      </c>
      <c r="B241" s="110" t="s">
        <v>85</v>
      </c>
      <c r="C241" s="110"/>
      <c r="D241" s="65">
        <v>0</v>
      </c>
      <c r="E241" s="89">
        <f>D241</f>
        <v>0</v>
      </c>
      <c r="F241" s="35">
        <f t="shared" si="44"/>
        <v>0</v>
      </c>
      <c r="G241" s="89">
        <v>0.8</v>
      </c>
      <c r="H241" s="98">
        <f t="shared" si="42"/>
        <v>0</v>
      </c>
      <c r="I241" s="36"/>
    </row>
    <row r="242" spans="1:9">
      <c r="A242" s="80">
        <f t="shared" si="43"/>
        <v>4</v>
      </c>
      <c r="B242" s="110" t="s">
        <v>86</v>
      </c>
      <c r="C242" s="110"/>
      <c r="D242" s="65">
        <v>0</v>
      </c>
      <c r="E242" s="37"/>
      <c r="F242" s="35">
        <f>(D242*100)/$D$247</f>
        <v>0</v>
      </c>
      <c r="G242" s="89">
        <v>0.9</v>
      </c>
      <c r="H242" s="98">
        <f t="shared" si="42"/>
        <v>0</v>
      </c>
      <c r="I242" s="36"/>
    </row>
    <row r="243" spans="1:9">
      <c r="A243" s="80">
        <f t="shared" si="43"/>
        <v>5</v>
      </c>
      <c r="B243" s="110" t="s">
        <v>87</v>
      </c>
      <c r="C243" s="110"/>
      <c r="D243" s="65">
        <v>0</v>
      </c>
      <c r="E243" s="37"/>
      <c r="F243" s="35">
        <f t="shared" ref="F243:F246" si="45">(D243*100)/$D$247</f>
        <v>0</v>
      </c>
      <c r="G243" s="89">
        <v>1</v>
      </c>
      <c r="H243" s="98">
        <f t="shared" si="42"/>
        <v>0</v>
      </c>
      <c r="I243" s="36"/>
    </row>
    <row r="244" spans="1:9">
      <c r="A244" s="80">
        <f t="shared" si="43"/>
        <v>6</v>
      </c>
      <c r="B244" s="110" t="s">
        <v>66</v>
      </c>
      <c r="C244" s="110"/>
      <c r="D244" s="65">
        <v>0</v>
      </c>
      <c r="E244" s="37"/>
      <c r="F244" s="35">
        <f t="shared" si="45"/>
        <v>0</v>
      </c>
      <c r="G244" s="89">
        <v>0.5</v>
      </c>
      <c r="H244" s="98">
        <f t="shared" si="42"/>
        <v>0</v>
      </c>
      <c r="I244" s="36"/>
    </row>
    <row r="245" spans="1:9">
      <c r="A245" s="80">
        <f t="shared" si="43"/>
        <v>7</v>
      </c>
      <c r="B245" s="110" t="s">
        <v>67</v>
      </c>
      <c r="C245" s="110"/>
      <c r="D245" s="65">
        <v>1</v>
      </c>
      <c r="E245" s="37"/>
      <c r="F245" s="35">
        <f t="shared" si="45"/>
        <v>20</v>
      </c>
      <c r="G245" s="89">
        <v>0.3</v>
      </c>
      <c r="H245" s="98">
        <f t="shared" si="42"/>
        <v>6</v>
      </c>
      <c r="I245" s="36"/>
    </row>
    <row r="246" spans="1:9">
      <c r="A246" s="80">
        <f t="shared" si="43"/>
        <v>8</v>
      </c>
      <c r="B246" s="110" t="s">
        <v>68</v>
      </c>
      <c r="C246" s="110"/>
      <c r="D246" s="65">
        <v>2</v>
      </c>
      <c r="E246" s="37"/>
      <c r="F246" s="35">
        <f t="shared" si="45"/>
        <v>40</v>
      </c>
      <c r="G246" s="89">
        <v>0.6</v>
      </c>
      <c r="H246" s="98">
        <f t="shared" si="42"/>
        <v>24</v>
      </c>
      <c r="I246" s="36"/>
    </row>
    <row r="247" spans="1:9">
      <c r="A247" s="126" t="s">
        <v>88</v>
      </c>
      <c r="B247" s="116"/>
      <c r="C247" s="116"/>
      <c r="D247" s="71">
        <v>5</v>
      </c>
      <c r="E247" s="116" t="s">
        <v>89</v>
      </c>
      <c r="F247" s="116"/>
      <c r="G247" s="116"/>
      <c r="H247" s="98">
        <f>SUM(H239:H246)</f>
        <v>42</v>
      </c>
      <c r="I247" s="26" t="s">
        <v>90</v>
      </c>
    </row>
    <row r="248" spans="1:9" ht="11.25" customHeight="1">
      <c r="A248" s="117" t="s">
        <v>271</v>
      </c>
      <c r="B248" s="118"/>
      <c r="C248" s="118"/>
      <c r="D248" s="118"/>
      <c r="E248" s="118"/>
      <c r="F248" s="118"/>
      <c r="G248" s="119"/>
      <c r="H248" s="98" t="s">
        <v>91</v>
      </c>
      <c r="I248" s="26"/>
    </row>
    <row r="249" spans="1:9">
      <c r="A249" s="120"/>
      <c r="B249" s="121"/>
      <c r="C249" s="121"/>
      <c r="D249" s="121"/>
      <c r="E249" s="121"/>
      <c r="F249" s="121"/>
      <c r="G249" s="122"/>
      <c r="H249" s="98" t="s">
        <v>92</v>
      </c>
      <c r="I249" s="26"/>
    </row>
    <row r="250" spans="1:9" ht="12" thickBot="1">
      <c r="A250" s="123"/>
      <c r="B250" s="124"/>
      <c r="C250" s="124"/>
      <c r="D250" s="124"/>
      <c r="E250" s="124"/>
      <c r="F250" s="124"/>
      <c r="G250" s="125"/>
      <c r="H250" s="100" t="s">
        <v>93</v>
      </c>
      <c r="I250" s="39"/>
    </row>
    <row r="251" spans="1:9" ht="12" thickBot="1"/>
    <row r="252" spans="1:9">
      <c r="A252" s="128" t="s">
        <v>269</v>
      </c>
      <c r="B252" s="129"/>
      <c r="C252" s="129"/>
      <c r="D252" s="129"/>
      <c r="E252" s="129"/>
      <c r="F252" s="129"/>
      <c r="G252" s="129"/>
      <c r="H252" s="129"/>
      <c r="I252" s="130"/>
    </row>
    <row r="253" spans="1:9">
      <c r="A253" s="114" t="s">
        <v>266</v>
      </c>
      <c r="B253" s="115"/>
      <c r="C253" s="115"/>
      <c r="D253" s="115" t="s">
        <v>268</v>
      </c>
      <c r="E253" s="115"/>
      <c r="F253" s="115"/>
      <c r="G253" s="115"/>
      <c r="H253" s="98" t="s">
        <v>270</v>
      </c>
      <c r="I253" s="26" t="s">
        <v>2</v>
      </c>
    </row>
    <row r="254" spans="1:9" ht="11.25" customHeight="1">
      <c r="A254" s="114" t="s">
        <v>267</v>
      </c>
      <c r="B254" s="115"/>
      <c r="C254" s="115"/>
      <c r="D254" s="106" t="s">
        <v>46</v>
      </c>
      <c r="E254" s="106"/>
      <c r="F254" s="106"/>
      <c r="G254" s="106"/>
      <c r="H254" s="99" t="s">
        <v>73</v>
      </c>
      <c r="I254" s="29" t="s">
        <v>73</v>
      </c>
    </row>
    <row r="255" spans="1:9">
      <c r="A255" s="114" t="s">
        <v>273</v>
      </c>
      <c r="B255" s="115"/>
      <c r="C255" s="115"/>
      <c r="D255" s="115" t="s">
        <v>272</v>
      </c>
      <c r="E255" s="115"/>
      <c r="F255" s="115"/>
      <c r="G255" s="115"/>
      <c r="H255" s="96" t="s">
        <v>240</v>
      </c>
      <c r="I255" s="102" t="s">
        <v>241</v>
      </c>
    </row>
    <row r="256" spans="1:9" ht="22.5">
      <c r="A256" s="79" t="s">
        <v>75</v>
      </c>
      <c r="B256" s="127" t="s">
        <v>76</v>
      </c>
      <c r="C256" s="127"/>
      <c r="D256" s="88" t="s">
        <v>77</v>
      </c>
      <c r="E256" s="88" t="s">
        <v>78</v>
      </c>
      <c r="F256" s="88" t="s">
        <v>79</v>
      </c>
      <c r="G256" s="87" t="s">
        <v>80</v>
      </c>
      <c r="H256" s="99" t="s">
        <v>81</v>
      </c>
      <c r="I256" s="30" t="s">
        <v>82</v>
      </c>
    </row>
    <row r="257" spans="1:9">
      <c r="A257" s="80">
        <v>1</v>
      </c>
      <c r="B257" s="110" t="s">
        <v>83</v>
      </c>
      <c r="C257" s="110"/>
      <c r="D257" s="65">
        <v>3</v>
      </c>
      <c r="E257" s="89">
        <f>D257</f>
        <v>3</v>
      </c>
      <c r="F257" s="35">
        <f>(E257*100)/$D$265</f>
        <v>100</v>
      </c>
      <c r="G257" s="89">
        <v>0.2</v>
      </c>
      <c r="H257" s="98">
        <f t="shared" ref="H257:H264" si="46">G257*F257</f>
        <v>20</v>
      </c>
      <c r="I257" s="36"/>
    </row>
    <row r="258" spans="1:9">
      <c r="A258" s="80">
        <f t="shared" ref="A258:A264" si="47">A257+1</f>
        <v>2</v>
      </c>
      <c r="B258" s="110" t="s">
        <v>84</v>
      </c>
      <c r="C258" s="110"/>
      <c r="D258" s="65">
        <v>0</v>
      </c>
      <c r="E258" s="89">
        <f>D258</f>
        <v>0</v>
      </c>
      <c r="F258" s="35">
        <f t="shared" ref="F258:F259" si="48">(E258*100)/$D$265</f>
        <v>0</v>
      </c>
      <c r="G258" s="89">
        <v>0.5</v>
      </c>
      <c r="H258" s="98">
        <f t="shared" si="46"/>
        <v>0</v>
      </c>
      <c r="I258" s="36"/>
    </row>
    <row r="259" spans="1:9">
      <c r="A259" s="80">
        <f t="shared" si="47"/>
        <v>3</v>
      </c>
      <c r="B259" s="110" t="s">
        <v>85</v>
      </c>
      <c r="C259" s="110"/>
      <c r="D259" s="65">
        <v>2</v>
      </c>
      <c r="E259" s="89">
        <f>D259</f>
        <v>2</v>
      </c>
      <c r="F259" s="35">
        <f t="shared" si="48"/>
        <v>66.666666666666671</v>
      </c>
      <c r="G259" s="89">
        <v>0.8</v>
      </c>
      <c r="H259" s="98">
        <f t="shared" si="46"/>
        <v>53.333333333333343</v>
      </c>
      <c r="I259" s="36"/>
    </row>
    <row r="260" spans="1:9">
      <c r="A260" s="80">
        <f t="shared" si="47"/>
        <v>4</v>
      </c>
      <c r="B260" s="110" t="s">
        <v>86</v>
      </c>
      <c r="C260" s="110"/>
      <c r="D260" s="65">
        <v>0</v>
      </c>
      <c r="E260" s="37"/>
      <c r="F260" s="35">
        <f>(D260*100)/$D$265</f>
        <v>0</v>
      </c>
      <c r="G260" s="89">
        <v>0.9</v>
      </c>
      <c r="H260" s="98">
        <f t="shared" si="46"/>
        <v>0</v>
      </c>
      <c r="I260" s="36"/>
    </row>
    <row r="261" spans="1:9">
      <c r="A261" s="80">
        <f t="shared" si="47"/>
        <v>5</v>
      </c>
      <c r="B261" s="110" t="s">
        <v>87</v>
      </c>
      <c r="C261" s="110"/>
      <c r="D261" s="65">
        <v>0</v>
      </c>
      <c r="E261" s="37"/>
      <c r="F261" s="35">
        <f t="shared" ref="F261:F264" si="49">(D261*100)/$D$265</f>
        <v>0</v>
      </c>
      <c r="G261" s="89">
        <v>1</v>
      </c>
      <c r="H261" s="98">
        <f t="shared" si="46"/>
        <v>0</v>
      </c>
      <c r="I261" s="36"/>
    </row>
    <row r="262" spans="1:9">
      <c r="A262" s="80">
        <f t="shared" si="47"/>
        <v>6</v>
      </c>
      <c r="B262" s="110" t="s">
        <v>66</v>
      </c>
      <c r="C262" s="110"/>
      <c r="D262" s="65">
        <v>0</v>
      </c>
      <c r="E262" s="37"/>
      <c r="F262" s="35">
        <f t="shared" si="49"/>
        <v>0</v>
      </c>
      <c r="G262" s="89">
        <v>0.5</v>
      </c>
      <c r="H262" s="98">
        <f t="shared" si="46"/>
        <v>0</v>
      </c>
      <c r="I262" s="36"/>
    </row>
    <row r="263" spans="1:9">
      <c r="A263" s="80">
        <f t="shared" si="47"/>
        <v>7</v>
      </c>
      <c r="B263" s="110" t="s">
        <v>67</v>
      </c>
      <c r="C263" s="110"/>
      <c r="D263" s="65">
        <v>0</v>
      </c>
      <c r="E263" s="37"/>
      <c r="F263" s="35">
        <f t="shared" si="49"/>
        <v>0</v>
      </c>
      <c r="G263" s="89">
        <v>0.3</v>
      </c>
      <c r="H263" s="98">
        <f t="shared" si="46"/>
        <v>0</v>
      </c>
      <c r="I263" s="36"/>
    </row>
    <row r="264" spans="1:9">
      <c r="A264" s="80">
        <f t="shared" si="47"/>
        <v>8</v>
      </c>
      <c r="B264" s="110" t="s">
        <v>68</v>
      </c>
      <c r="C264" s="110"/>
      <c r="D264" s="65">
        <v>1</v>
      </c>
      <c r="E264" s="37"/>
      <c r="F264" s="35">
        <f t="shared" si="49"/>
        <v>33.333333333333336</v>
      </c>
      <c r="G264" s="89">
        <v>0.6</v>
      </c>
      <c r="H264" s="98">
        <f t="shared" si="46"/>
        <v>20</v>
      </c>
      <c r="I264" s="36"/>
    </row>
    <row r="265" spans="1:9">
      <c r="A265" s="126" t="s">
        <v>88</v>
      </c>
      <c r="B265" s="116"/>
      <c r="C265" s="116"/>
      <c r="D265" s="71">
        <v>3</v>
      </c>
      <c r="E265" s="116" t="s">
        <v>89</v>
      </c>
      <c r="F265" s="116"/>
      <c r="G265" s="116"/>
      <c r="H265" s="98">
        <f>SUM(H257:H264)</f>
        <v>93.333333333333343</v>
      </c>
      <c r="I265" s="26" t="s">
        <v>90</v>
      </c>
    </row>
    <row r="266" spans="1:9" ht="11.25" customHeight="1">
      <c r="A266" s="117" t="s">
        <v>271</v>
      </c>
      <c r="B266" s="118"/>
      <c r="C266" s="118"/>
      <c r="D266" s="118"/>
      <c r="E266" s="118"/>
      <c r="F266" s="118"/>
      <c r="G266" s="119"/>
      <c r="H266" s="98" t="s">
        <v>91</v>
      </c>
      <c r="I266" s="26"/>
    </row>
    <row r="267" spans="1:9">
      <c r="A267" s="120"/>
      <c r="B267" s="121"/>
      <c r="C267" s="121"/>
      <c r="D267" s="121"/>
      <c r="E267" s="121"/>
      <c r="F267" s="121"/>
      <c r="G267" s="122"/>
      <c r="H267" s="98" t="s">
        <v>92</v>
      </c>
      <c r="I267" s="26"/>
    </row>
    <row r="268" spans="1:9" ht="12" thickBot="1">
      <c r="A268" s="123"/>
      <c r="B268" s="124"/>
      <c r="C268" s="124"/>
      <c r="D268" s="124"/>
      <c r="E268" s="124"/>
      <c r="F268" s="124"/>
      <c r="G268" s="125"/>
      <c r="H268" s="100" t="s">
        <v>93</v>
      </c>
      <c r="I268" s="39"/>
    </row>
    <row r="269" spans="1:9" ht="12" thickBot="1"/>
    <row r="270" spans="1:9">
      <c r="A270" s="128" t="s">
        <v>269</v>
      </c>
      <c r="B270" s="129"/>
      <c r="C270" s="129"/>
      <c r="D270" s="129"/>
      <c r="E270" s="129"/>
      <c r="F270" s="129"/>
      <c r="G270" s="129"/>
      <c r="H270" s="129"/>
      <c r="I270" s="130"/>
    </row>
    <row r="271" spans="1:9">
      <c r="A271" s="114" t="s">
        <v>266</v>
      </c>
      <c r="B271" s="115"/>
      <c r="C271" s="115"/>
      <c r="D271" s="115" t="s">
        <v>268</v>
      </c>
      <c r="E271" s="115"/>
      <c r="F271" s="115"/>
      <c r="G271" s="115"/>
      <c r="H271" s="98" t="s">
        <v>270</v>
      </c>
      <c r="I271" s="26" t="s">
        <v>2</v>
      </c>
    </row>
    <row r="272" spans="1:9" ht="11.25" customHeight="1">
      <c r="A272" s="114" t="s">
        <v>267</v>
      </c>
      <c r="B272" s="115"/>
      <c r="C272" s="115"/>
      <c r="D272" s="106" t="s">
        <v>46</v>
      </c>
      <c r="E272" s="106"/>
      <c r="F272" s="106"/>
      <c r="G272" s="106"/>
      <c r="H272" s="99" t="s">
        <v>73</v>
      </c>
      <c r="I272" s="29" t="s">
        <v>73</v>
      </c>
    </row>
    <row r="273" spans="1:9">
      <c r="A273" s="114" t="s">
        <v>273</v>
      </c>
      <c r="B273" s="115"/>
      <c r="C273" s="115"/>
      <c r="D273" s="115" t="s">
        <v>272</v>
      </c>
      <c r="E273" s="115"/>
      <c r="F273" s="115"/>
      <c r="G273" s="115"/>
      <c r="H273" s="96" t="s">
        <v>241</v>
      </c>
      <c r="I273" s="102" t="s">
        <v>242</v>
      </c>
    </row>
    <row r="274" spans="1:9" ht="22.5">
      <c r="A274" s="79" t="s">
        <v>75</v>
      </c>
      <c r="B274" s="127" t="s">
        <v>76</v>
      </c>
      <c r="C274" s="127"/>
      <c r="D274" s="88" t="s">
        <v>77</v>
      </c>
      <c r="E274" s="88" t="s">
        <v>78</v>
      </c>
      <c r="F274" s="88" t="s">
        <v>79</v>
      </c>
      <c r="G274" s="87" t="s">
        <v>80</v>
      </c>
      <c r="H274" s="99" t="s">
        <v>81</v>
      </c>
      <c r="I274" s="30" t="s">
        <v>82</v>
      </c>
    </row>
    <row r="275" spans="1:9">
      <c r="A275" s="80">
        <v>1</v>
      </c>
      <c r="B275" s="110" t="s">
        <v>83</v>
      </c>
      <c r="C275" s="110"/>
      <c r="D275" s="65">
        <v>0</v>
      </c>
      <c r="E275" s="89">
        <f>D275</f>
        <v>0</v>
      </c>
      <c r="F275" s="35">
        <f>(E275*100)/$D$283</f>
        <v>0</v>
      </c>
      <c r="G275" s="89">
        <v>0.2</v>
      </c>
      <c r="H275" s="98">
        <f t="shared" ref="H275:H282" si="50">G275*F275</f>
        <v>0</v>
      </c>
      <c r="I275" s="36"/>
    </row>
    <row r="276" spans="1:9">
      <c r="A276" s="80">
        <f t="shared" ref="A276:A282" si="51">A275+1</f>
        <v>2</v>
      </c>
      <c r="B276" s="110" t="s">
        <v>84</v>
      </c>
      <c r="C276" s="110"/>
      <c r="D276" s="65">
        <v>0</v>
      </c>
      <c r="E276" s="89">
        <f>D276</f>
        <v>0</v>
      </c>
      <c r="F276" s="35">
        <f t="shared" ref="F276:F277" si="52">(E276*100)/$D$283</f>
        <v>0</v>
      </c>
      <c r="G276" s="89">
        <v>0.5</v>
      </c>
      <c r="H276" s="98">
        <f t="shared" si="50"/>
        <v>0</v>
      </c>
      <c r="I276" s="36"/>
    </row>
    <row r="277" spans="1:9">
      <c r="A277" s="80">
        <f t="shared" si="51"/>
        <v>3</v>
      </c>
      <c r="B277" s="110" t="s">
        <v>85</v>
      </c>
      <c r="C277" s="110"/>
      <c r="D277" s="65">
        <v>0</v>
      </c>
      <c r="E277" s="89">
        <f>D277</f>
        <v>0</v>
      </c>
      <c r="F277" s="35">
        <f t="shared" si="52"/>
        <v>0</v>
      </c>
      <c r="G277" s="89">
        <v>0.8</v>
      </c>
      <c r="H277" s="98">
        <f t="shared" si="50"/>
        <v>0</v>
      </c>
      <c r="I277" s="36"/>
    </row>
    <row r="278" spans="1:9">
      <c r="A278" s="80">
        <f t="shared" si="51"/>
        <v>4</v>
      </c>
      <c r="B278" s="110" t="s">
        <v>86</v>
      </c>
      <c r="C278" s="110"/>
      <c r="D278" s="65">
        <v>0</v>
      </c>
      <c r="E278" s="37"/>
      <c r="F278" s="35">
        <f>(D278*100)/$D$283</f>
        <v>0</v>
      </c>
      <c r="G278" s="89">
        <v>0.9</v>
      </c>
      <c r="H278" s="98">
        <f t="shared" si="50"/>
        <v>0</v>
      </c>
      <c r="I278" s="36"/>
    </row>
    <row r="279" spans="1:9">
      <c r="A279" s="80">
        <f t="shared" si="51"/>
        <v>5</v>
      </c>
      <c r="B279" s="110" t="s">
        <v>87</v>
      </c>
      <c r="C279" s="110"/>
      <c r="D279" s="65">
        <v>0</v>
      </c>
      <c r="E279" s="37"/>
      <c r="F279" s="35">
        <f t="shared" ref="F279:F282" si="53">(D279*100)/$D$283</f>
        <v>0</v>
      </c>
      <c r="G279" s="89">
        <v>1</v>
      </c>
      <c r="H279" s="98">
        <f t="shared" si="50"/>
        <v>0</v>
      </c>
      <c r="I279" s="36"/>
    </row>
    <row r="280" spans="1:9">
      <c r="A280" s="80">
        <f t="shared" si="51"/>
        <v>6</v>
      </c>
      <c r="B280" s="110" t="s">
        <v>66</v>
      </c>
      <c r="C280" s="110"/>
      <c r="D280" s="65">
        <v>0</v>
      </c>
      <c r="E280" s="37"/>
      <c r="F280" s="35">
        <f t="shared" si="53"/>
        <v>0</v>
      </c>
      <c r="G280" s="89">
        <v>0.5</v>
      </c>
      <c r="H280" s="98">
        <f t="shared" si="50"/>
        <v>0</v>
      </c>
      <c r="I280" s="36"/>
    </row>
    <row r="281" spans="1:9">
      <c r="A281" s="80">
        <f t="shared" si="51"/>
        <v>7</v>
      </c>
      <c r="B281" s="110" t="s">
        <v>67</v>
      </c>
      <c r="C281" s="110"/>
      <c r="D281" s="65">
        <v>0</v>
      </c>
      <c r="E281" s="37"/>
      <c r="F281" s="35">
        <f t="shared" si="53"/>
        <v>0</v>
      </c>
      <c r="G281" s="89">
        <v>0.3</v>
      </c>
      <c r="H281" s="98">
        <f t="shared" si="50"/>
        <v>0</v>
      </c>
      <c r="I281" s="36"/>
    </row>
    <row r="282" spans="1:9">
      <c r="A282" s="80">
        <f t="shared" si="51"/>
        <v>8</v>
      </c>
      <c r="B282" s="110" t="s">
        <v>68</v>
      </c>
      <c r="C282" s="110"/>
      <c r="D282" s="65">
        <v>1</v>
      </c>
      <c r="E282" s="37"/>
      <c r="F282" s="35">
        <f t="shared" si="53"/>
        <v>50</v>
      </c>
      <c r="G282" s="89">
        <v>0.6</v>
      </c>
      <c r="H282" s="98">
        <f t="shared" si="50"/>
        <v>30</v>
      </c>
      <c r="I282" s="36"/>
    </row>
    <row r="283" spans="1:9">
      <c r="A283" s="126" t="s">
        <v>88</v>
      </c>
      <c r="B283" s="116"/>
      <c r="C283" s="116"/>
      <c r="D283" s="71">
        <v>2</v>
      </c>
      <c r="E283" s="116" t="s">
        <v>89</v>
      </c>
      <c r="F283" s="116"/>
      <c r="G283" s="116"/>
      <c r="H283" s="98">
        <f>SUM(H275:H282)</f>
        <v>30</v>
      </c>
      <c r="I283" s="26" t="s">
        <v>90</v>
      </c>
    </row>
    <row r="284" spans="1:9" ht="11.25" customHeight="1">
      <c r="A284" s="117" t="s">
        <v>271</v>
      </c>
      <c r="B284" s="118"/>
      <c r="C284" s="118"/>
      <c r="D284" s="118"/>
      <c r="E284" s="118"/>
      <c r="F284" s="118"/>
      <c r="G284" s="119"/>
      <c r="H284" s="98" t="s">
        <v>91</v>
      </c>
      <c r="I284" s="26"/>
    </row>
    <row r="285" spans="1:9">
      <c r="A285" s="120"/>
      <c r="B285" s="121"/>
      <c r="C285" s="121"/>
      <c r="D285" s="121"/>
      <c r="E285" s="121"/>
      <c r="F285" s="121"/>
      <c r="G285" s="122"/>
      <c r="H285" s="98" t="s">
        <v>92</v>
      </c>
      <c r="I285" s="26"/>
    </row>
    <row r="286" spans="1:9" ht="12" thickBot="1">
      <c r="A286" s="123"/>
      <c r="B286" s="124"/>
      <c r="C286" s="124"/>
      <c r="D286" s="124"/>
      <c r="E286" s="124"/>
      <c r="F286" s="124"/>
      <c r="G286" s="125"/>
      <c r="H286" s="100" t="s">
        <v>93</v>
      </c>
      <c r="I286" s="39"/>
    </row>
    <row r="287" spans="1:9" ht="12" thickBot="1"/>
    <row r="288" spans="1:9">
      <c r="A288" s="128" t="s">
        <v>269</v>
      </c>
      <c r="B288" s="129"/>
      <c r="C288" s="129"/>
      <c r="D288" s="129"/>
      <c r="E288" s="129"/>
      <c r="F288" s="129"/>
      <c r="G288" s="129"/>
      <c r="H288" s="129"/>
      <c r="I288" s="130"/>
    </row>
    <row r="289" spans="1:9">
      <c r="A289" s="114" t="s">
        <v>266</v>
      </c>
      <c r="B289" s="115"/>
      <c r="C289" s="115"/>
      <c r="D289" s="115" t="s">
        <v>268</v>
      </c>
      <c r="E289" s="115"/>
      <c r="F289" s="115"/>
      <c r="G289" s="115"/>
      <c r="H289" s="98" t="s">
        <v>270</v>
      </c>
      <c r="I289" s="26" t="s">
        <v>2</v>
      </c>
    </row>
    <row r="290" spans="1:9" ht="11.25" customHeight="1">
      <c r="A290" s="114" t="s">
        <v>267</v>
      </c>
      <c r="B290" s="115"/>
      <c r="C290" s="115"/>
      <c r="D290" s="106" t="s">
        <v>46</v>
      </c>
      <c r="E290" s="106"/>
      <c r="F290" s="106"/>
      <c r="G290" s="106"/>
      <c r="H290" s="99" t="s">
        <v>73</v>
      </c>
      <c r="I290" s="29" t="s">
        <v>73</v>
      </c>
    </row>
    <row r="291" spans="1:9">
      <c r="A291" s="114" t="s">
        <v>273</v>
      </c>
      <c r="B291" s="115"/>
      <c r="C291" s="115"/>
      <c r="D291" s="115" t="s">
        <v>272</v>
      </c>
      <c r="E291" s="115"/>
      <c r="F291" s="115"/>
      <c r="G291" s="115"/>
      <c r="H291" s="96" t="s">
        <v>242</v>
      </c>
      <c r="I291" s="102" t="s">
        <v>243</v>
      </c>
    </row>
    <row r="292" spans="1:9" ht="22.5">
      <c r="A292" s="79" t="s">
        <v>75</v>
      </c>
      <c r="B292" s="127" t="s">
        <v>76</v>
      </c>
      <c r="C292" s="127"/>
      <c r="D292" s="88" t="s">
        <v>77</v>
      </c>
      <c r="E292" s="88" t="s">
        <v>78</v>
      </c>
      <c r="F292" s="88" t="s">
        <v>79</v>
      </c>
      <c r="G292" s="87" t="s">
        <v>80</v>
      </c>
      <c r="H292" s="99" t="s">
        <v>81</v>
      </c>
      <c r="I292" s="30" t="s">
        <v>82</v>
      </c>
    </row>
    <row r="293" spans="1:9">
      <c r="A293" s="80">
        <v>1</v>
      </c>
      <c r="B293" s="110" t="s">
        <v>83</v>
      </c>
      <c r="C293" s="110"/>
      <c r="D293" s="65">
        <v>5</v>
      </c>
      <c r="E293" s="89">
        <f>D293</f>
        <v>5</v>
      </c>
      <c r="F293" s="35">
        <f>(E293*100)/$D$301</f>
        <v>100</v>
      </c>
      <c r="G293" s="89">
        <v>0.2</v>
      </c>
      <c r="H293" s="98">
        <f t="shared" ref="H293:H300" si="54">G293*F293</f>
        <v>20</v>
      </c>
      <c r="I293" s="36"/>
    </row>
    <row r="294" spans="1:9">
      <c r="A294" s="80">
        <f t="shared" ref="A294:A300" si="55">A293+1</f>
        <v>2</v>
      </c>
      <c r="B294" s="110" t="s">
        <v>84</v>
      </c>
      <c r="C294" s="110"/>
      <c r="D294" s="65">
        <v>0</v>
      </c>
      <c r="E294" s="89">
        <f>D294</f>
        <v>0</v>
      </c>
      <c r="F294" s="35">
        <f t="shared" ref="F294:F295" si="56">(E294*100)/$D$301</f>
        <v>0</v>
      </c>
      <c r="G294" s="89">
        <v>0.5</v>
      </c>
      <c r="H294" s="98">
        <f t="shared" si="54"/>
        <v>0</v>
      </c>
      <c r="I294" s="36"/>
    </row>
    <row r="295" spans="1:9">
      <c r="A295" s="80">
        <f t="shared" si="55"/>
        <v>3</v>
      </c>
      <c r="B295" s="110" t="s">
        <v>85</v>
      </c>
      <c r="C295" s="110"/>
      <c r="D295" s="65">
        <v>4</v>
      </c>
      <c r="E295" s="89">
        <f>D295</f>
        <v>4</v>
      </c>
      <c r="F295" s="35">
        <f t="shared" si="56"/>
        <v>80</v>
      </c>
      <c r="G295" s="89">
        <v>0.8</v>
      </c>
      <c r="H295" s="98">
        <f t="shared" si="54"/>
        <v>64</v>
      </c>
      <c r="I295" s="36"/>
    </row>
    <row r="296" spans="1:9">
      <c r="A296" s="80">
        <f t="shared" si="55"/>
        <v>4</v>
      </c>
      <c r="B296" s="110" t="s">
        <v>86</v>
      </c>
      <c r="C296" s="110"/>
      <c r="D296" s="65">
        <v>0</v>
      </c>
      <c r="E296" s="37"/>
      <c r="F296" s="35">
        <f>(D296*100)/$D$301</f>
        <v>0</v>
      </c>
      <c r="G296" s="89">
        <v>0.9</v>
      </c>
      <c r="H296" s="98">
        <f t="shared" si="54"/>
        <v>0</v>
      </c>
      <c r="I296" s="36"/>
    </row>
    <row r="297" spans="1:9">
      <c r="A297" s="80">
        <f t="shared" si="55"/>
        <v>5</v>
      </c>
      <c r="B297" s="110" t="s">
        <v>87</v>
      </c>
      <c r="C297" s="110"/>
      <c r="D297" s="65">
        <v>0</v>
      </c>
      <c r="E297" s="37"/>
      <c r="F297" s="35">
        <f t="shared" ref="F297:F300" si="57">(D297*100)/$D$301</f>
        <v>0</v>
      </c>
      <c r="G297" s="89">
        <v>1</v>
      </c>
      <c r="H297" s="98">
        <f t="shared" si="54"/>
        <v>0</v>
      </c>
      <c r="I297" s="36"/>
    </row>
    <row r="298" spans="1:9">
      <c r="A298" s="80">
        <f t="shared" si="55"/>
        <v>6</v>
      </c>
      <c r="B298" s="110" t="s">
        <v>66</v>
      </c>
      <c r="C298" s="110"/>
      <c r="D298" s="65">
        <v>0</v>
      </c>
      <c r="E298" s="37"/>
      <c r="F298" s="35">
        <f t="shared" si="57"/>
        <v>0</v>
      </c>
      <c r="G298" s="89">
        <v>0.5</v>
      </c>
      <c r="H298" s="98">
        <f t="shared" si="54"/>
        <v>0</v>
      </c>
      <c r="I298" s="36"/>
    </row>
    <row r="299" spans="1:9">
      <c r="A299" s="80">
        <f t="shared" si="55"/>
        <v>7</v>
      </c>
      <c r="B299" s="110" t="s">
        <v>67</v>
      </c>
      <c r="C299" s="110"/>
      <c r="D299" s="65">
        <v>0</v>
      </c>
      <c r="E299" s="37"/>
      <c r="F299" s="35">
        <f t="shared" si="57"/>
        <v>0</v>
      </c>
      <c r="G299" s="89">
        <v>0.3</v>
      </c>
      <c r="H299" s="98">
        <f t="shared" si="54"/>
        <v>0</v>
      </c>
      <c r="I299" s="36"/>
    </row>
    <row r="300" spans="1:9">
      <c r="A300" s="80">
        <f t="shared" si="55"/>
        <v>8</v>
      </c>
      <c r="B300" s="110" t="s">
        <v>68</v>
      </c>
      <c r="C300" s="110"/>
      <c r="D300" s="65">
        <v>4</v>
      </c>
      <c r="E300" s="37"/>
      <c r="F300" s="35">
        <f t="shared" si="57"/>
        <v>80</v>
      </c>
      <c r="G300" s="89">
        <v>0.6</v>
      </c>
      <c r="H300" s="98">
        <f t="shared" si="54"/>
        <v>48</v>
      </c>
      <c r="I300" s="36"/>
    </row>
    <row r="301" spans="1:9">
      <c r="A301" s="126" t="s">
        <v>88</v>
      </c>
      <c r="B301" s="116"/>
      <c r="C301" s="116"/>
      <c r="D301" s="71">
        <v>5</v>
      </c>
      <c r="E301" s="116" t="s">
        <v>89</v>
      </c>
      <c r="F301" s="116"/>
      <c r="G301" s="116"/>
      <c r="H301" s="98">
        <f>SUM(H293:H300)</f>
        <v>132</v>
      </c>
      <c r="I301" s="26" t="s">
        <v>90</v>
      </c>
    </row>
    <row r="302" spans="1:9" ht="11.25" customHeight="1">
      <c r="A302" s="117" t="s">
        <v>271</v>
      </c>
      <c r="B302" s="118"/>
      <c r="C302" s="118"/>
      <c r="D302" s="118"/>
      <c r="E302" s="118"/>
      <c r="F302" s="118"/>
      <c r="G302" s="119"/>
      <c r="H302" s="98" t="s">
        <v>91</v>
      </c>
      <c r="I302" s="26"/>
    </row>
    <row r="303" spans="1:9">
      <c r="A303" s="120"/>
      <c r="B303" s="121"/>
      <c r="C303" s="121"/>
      <c r="D303" s="121"/>
      <c r="E303" s="121"/>
      <c r="F303" s="121"/>
      <c r="G303" s="122"/>
      <c r="H303" s="98" t="s">
        <v>92</v>
      </c>
      <c r="I303" s="26"/>
    </row>
    <row r="304" spans="1:9" ht="12" thickBot="1">
      <c r="A304" s="123"/>
      <c r="B304" s="124"/>
      <c r="C304" s="124"/>
      <c r="D304" s="124"/>
      <c r="E304" s="124"/>
      <c r="F304" s="124"/>
      <c r="G304" s="125"/>
      <c r="H304" s="100" t="s">
        <v>93</v>
      </c>
      <c r="I304" s="39"/>
    </row>
    <row r="305" spans="1:9" ht="12" thickBot="1"/>
    <row r="306" spans="1:9">
      <c r="A306" s="128" t="s">
        <v>269</v>
      </c>
      <c r="B306" s="129"/>
      <c r="C306" s="129"/>
      <c r="D306" s="129"/>
      <c r="E306" s="129"/>
      <c r="F306" s="129"/>
      <c r="G306" s="129"/>
      <c r="H306" s="129"/>
      <c r="I306" s="130"/>
    </row>
    <row r="307" spans="1:9">
      <c r="A307" s="114" t="s">
        <v>266</v>
      </c>
      <c r="B307" s="115"/>
      <c r="C307" s="115"/>
      <c r="D307" s="115" t="s">
        <v>268</v>
      </c>
      <c r="E307" s="115"/>
      <c r="F307" s="115"/>
      <c r="G307" s="115"/>
      <c r="H307" s="98" t="s">
        <v>270</v>
      </c>
      <c r="I307" s="26" t="s">
        <v>2</v>
      </c>
    </row>
    <row r="308" spans="1:9" ht="11.25" customHeight="1">
      <c r="A308" s="114" t="s">
        <v>267</v>
      </c>
      <c r="B308" s="115"/>
      <c r="C308" s="115"/>
      <c r="D308" s="106" t="s">
        <v>46</v>
      </c>
      <c r="E308" s="106"/>
      <c r="F308" s="106"/>
      <c r="G308" s="106"/>
      <c r="H308" s="99" t="s">
        <v>73</v>
      </c>
      <c r="I308" s="29" t="s">
        <v>73</v>
      </c>
    </row>
    <row r="309" spans="1:9">
      <c r="A309" s="114" t="s">
        <v>273</v>
      </c>
      <c r="B309" s="115"/>
      <c r="C309" s="115"/>
      <c r="D309" s="115" t="s">
        <v>272</v>
      </c>
      <c r="E309" s="115"/>
      <c r="F309" s="115"/>
      <c r="G309" s="115"/>
      <c r="H309" s="96" t="s">
        <v>243</v>
      </c>
      <c r="I309" s="102" t="s">
        <v>244</v>
      </c>
    </row>
    <row r="310" spans="1:9" ht="22.5">
      <c r="A310" s="79" t="s">
        <v>75</v>
      </c>
      <c r="B310" s="127" t="s">
        <v>76</v>
      </c>
      <c r="C310" s="127"/>
      <c r="D310" s="88" t="s">
        <v>77</v>
      </c>
      <c r="E310" s="88" t="s">
        <v>78</v>
      </c>
      <c r="F310" s="88" t="s">
        <v>79</v>
      </c>
      <c r="G310" s="87" t="s">
        <v>80</v>
      </c>
      <c r="H310" s="99" t="s">
        <v>81</v>
      </c>
      <c r="I310" s="30" t="s">
        <v>82</v>
      </c>
    </row>
    <row r="311" spans="1:9">
      <c r="A311" s="80">
        <v>1</v>
      </c>
      <c r="B311" s="110" t="s">
        <v>83</v>
      </c>
      <c r="C311" s="110"/>
      <c r="D311" s="65">
        <v>6</v>
      </c>
      <c r="E311" s="89">
        <f>D311</f>
        <v>6</v>
      </c>
      <c r="F311" s="35">
        <f>(E311*100)/$D$319</f>
        <v>100</v>
      </c>
      <c r="G311" s="89">
        <v>0.2</v>
      </c>
      <c r="H311" s="98">
        <f t="shared" ref="H311:H318" si="58">G311*F311</f>
        <v>20</v>
      </c>
      <c r="I311" s="36"/>
    </row>
    <row r="312" spans="1:9">
      <c r="A312" s="80">
        <f t="shared" ref="A312:A318" si="59">A311+1</f>
        <v>2</v>
      </c>
      <c r="B312" s="110" t="s">
        <v>84</v>
      </c>
      <c r="C312" s="110"/>
      <c r="D312" s="65">
        <v>0</v>
      </c>
      <c r="E312" s="89">
        <f>D312</f>
        <v>0</v>
      </c>
      <c r="F312" s="35">
        <f t="shared" ref="F312:F313" si="60">(E312*100)/$D$319</f>
        <v>0</v>
      </c>
      <c r="G312" s="89">
        <v>0.5</v>
      </c>
      <c r="H312" s="98">
        <f t="shared" si="58"/>
        <v>0</v>
      </c>
      <c r="I312" s="36"/>
    </row>
    <row r="313" spans="1:9">
      <c r="A313" s="80">
        <f t="shared" si="59"/>
        <v>3</v>
      </c>
      <c r="B313" s="110" t="s">
        <v>85</v>
      </c>
      <c r="C313" s="110"/>
      <c r="D313" s="65">
        <v>0</v>
      </c>
      <c r="E313" s="89">
        <f>D313</f>
        <v>0</v>
      </c>
      <c r="F313" s="35">
        <f t="shared" si="60"/>
        <v>0</v>
      </c>
      <c r="G313" s="89">
        <v>0.8</v>
      </c>
      <c r="H313" s="98">
        <f t="shared" si="58"/>
        <v>0</v>
      </c>
      <c r="I313" s="36"/>
    </row>
    <row r="314" spans="1:9">
      <c r="A314" s="80">
        <f t="shared" si="59"/>
        <v>4</v>
      </c>
      <c r="B314" s="110" t="s">
        <v>86</v>
      </c>
      <c r="C314" s="110"/>
      <c r="D314" s="65">
        <v>0</v>
      </c>
      <c r="E314" s="37"/>
      <c r="F314" s="35">
        <f>(D314*100)/$D$319</f>
        <v>0</v>
      </c>
      <c r="G314" s="89">
        <v>0.9</v>
      </c>
      <c r="H314" s="98">
        <f t="shared" si="58"/>
        <v>0</v>
      </c>
      <c r="I314" s="36"/>
    </row>
    <row r="315" spans="1:9">
      <c r="A315" s="80">
        <f t="shared" si="59"/>
        <v>5</v>
      </c>
      <c r="B315" s="110" t="s">
        <v>87</v>
      </c>
      <c r="C315" s="110"/>
      <c r="D315" s="65">
        <v>0</v>
      </c>
      <c r="E315" s="37"/>
      <c r="F315" s="35">
        <f t="shared" ref="F315:F318" si="61">(D315*100)/$D$319</f>
        <v>0</v>
      </c>
      <c r="G315" s="89">
        <v>1</v>
      </c>
      <c r="H315" s="98">
        <f t="shared" si="58"/>
        <v>0</v>
      </c>
      <c r="I315" s="36"/>
    </row>
    <row r="316" spans="1:9">
      <c r="A316" s="80">
        <f t="shared" si="59"/>
        <v>6</v>
      </c>
      <c r="B316" s="110" t="s">
        <v>66</v>
      </c>
      <c r="C316" s="110"/>
      <c r="D316" s="65">
        <v>0</v>
      </c>
      <c r="E316" s="37"/>
      <c r="F316" s="35">
        <f t="shared" si="61"/>
        <v>0</v>
      </c>
      <c r="G316" s="89">
        <v>0.5</v>
      </c>
      <c r="H316" s="98">
        <f t="shared" si="58"/>
        <v>0</v>
      </c>
      <c r="I316" s="36"/>
    </row>
    <row r="317" spans="1:9">
      <c r="A317" s="80">
        <f t="shared" si="59"/>
        <v>7</v>
      </c>
      <c r="B317" s="110" t="s">
        <v>67</v>
      </c>
      <c r="C317" s="110"/>
      <c r="D317" s="65">
        <v>0</v>
      </c>
      <c r="E317" s="37"/>
      <c r="F317" s="35">
        <f t="shared" si="61"/>
        <v>0</v>
      </c>
      <c r="G317" s="89">
        <v>0.3</v>
      </c>
      <c r="H317" s="98">
        <f t="shared" si="58"/>
        <v>0</v>
      </c>
      <c r="I317" s="36"/>
    </row>
    <row r="318" spans="1:9">
      <c r="A318" s="80">
        <f t="shared" si="59"/>
        <v>8</v>
      </c>
      <c r="B318" s="110" t="s">
        <v>68</v>
      </c>
      <c r="C318" s="110"/>
      <c r="D318" s="65">
        <v>3</v>
      </c>
      <c r="E318" s="37"/>
      <c r="F318" s="35">
        <f t="shared" si="61"/>
        <v>50</v>
      </c>
      <c r="G318" s="89">
        <v>0.6</v>
      </c>
      <c r="H318" s="98">
        <f t="shared" si="58"/>
        <v>30</v>
      </c>
      <c r="I318" s="36"/>
    </row>
    <row r="319" spans="1:9">
      <c r="A319" s="126" t="s">
        <v>88</v>
      </c>
      <c r="B319" s="116"/>
      <c r="C319" s="116"/>
      <c r="D319" s="71">
        <v>6</v>
      </c>
      <c r="E319" s="116" t="s">
        <v>89</v>
      </c>
      <c r="F319" s="116"/>
      <c r="G319" s="116"/>
      <c r="H319" s="98">
        <f>SUM(H311:H318)</f>
        <v>50</v>
      </c>
      <c r="I319" s="26" t="s">
        <v>90</v>
      </c>
    </row>
    <row r="320" spans="1:9" ht="11.25" customHeight="1">
      <c r="A320" s="117" t="s">
        <v>271</v>
      </c>
      <c r="B320" s="118"/>
      <c r="C320" s="118"/>
      <c r="D320" s="118"/>
      <c r="E320" s="118"/>
      <c r="F320" s="118"/>
      <c r="G320" s="119"/>
      <c r="H320" s="98" t="s">
        <v>91</v>
      </c>
      <c r="I320" s="26"/>
    </row>
    <row r="321" spans="1:9">
      <c r="A321" s="120"/>
      <c r="B321" s="121"/>
      <c r="C321" s="121"/>
      <c r="D321" s="121"/>
      <c r="E321" s="121"/>
      <c r="F321" s="121"/>
      <c r="G321" s="122"/>
      <c r="H321" s="98" t="s">
        <v>92</v>
      </c>
      <c r="I321" s="26"/>
    </row>
    <row r="322" spans="1:9" ht="12" thickBot="1">
      <c r="A322" s="123"/>
      <c r="B322" s="124"/>
      <c r="C322" s="124"/>
      <c r="D322" s="124"/>
      <c r="E322" s="124"/>
      <c r="F322" s="124"/>
      <c r="G322" s="125"/>
      <c r="H322" s="100" t="s">
        <v>93</v>
      </c>
      <c r="I322" s="39"/>
    </row>
    <row r="323" spans="1:9" ht="12" thickBot="1"/>
    <row r="324" spans="1:9">
      <c r="A324" s="128" t="s">
        <v>269</v>
      </c>
      <c r="B324" s="129"/>
      <c r="C324" s="129"/>
      <c r="D324" s="129"/>
      <c r="E324" s="129"/>
      <c r="F324" s="129"/>
      <c r="G324" s="129"/>
      <c r="H324" s="129"/>
      <c r="I324" s="130"/>
    </row>
    <row r="325" spans="1:9">
      <c r="A325" s="114" t="s">
        <v>266</v>
      </c>
      <c r="B325" s="115"/>
      <c r="C325" s="115"/>
      <c r="D325" s="115" t="s">
        <v>268</v>
      </c>
      <c r="E325" s="115"/>
      <c r="F325" s="115"/>
      <c r="G325" s="115"/>
      <c r="H325" s="98" t="s">
        <v>270</v>
      </c>
      <c r="I325" s="26" t="s">
        <v>2</v>
      </c>
    </row>
    <row r="326" spans="1:9" ht="11.25" customHeight="1">
      <c r="A326" s="114" t="s">
        <v>267</v>
      </c>
      <c r="B326" s="115"/>
      <c r="C326" s="115"/>
      <c r="D326" s="106" t="s">
        <v>46</v>
      </c>
      <c r="E326" s="106"/>
      <c r="F326" s="106"/>
      <c r="G326" s="106"/>
      <c r="H326" s="99" t="s">
        <v>73</v>
      </c>
      <c r="I326" s="29" t="s">
        <v>73</v>
      </c>
    </row>
    <row r="327" spans="1:9">
      <c r="A327" s="114" t="s">
        <v>273</v>
      </c>
      <c r="B327" s="115"/>
      <c r="C327" s="115"/>
      <c r="D327" s="115" t="s">
        <v>272</v>
      </c>
      <c r="E327" s="115"/>
      <c r="F327" s="115"/>
      <c r="G327" s="115"/>
      <c r="H327" s="96" t="s">
        <v>244</v>
      </c>
      <c r="I327" s="102" t="s">
        <v>245</v>
      </c>
    </row>
    <row r="328" spans="1:9" ht="22.5">
      <c r="A328" s="79" t="s">
        <v>75</v>
      </c>
      <c r="B328" s="127" t="s">
        <v>76</v>
      </c>
      <c r="C328" s="127"/>
      <c r="D328" s="88" t="s">
        <v>77</v>
      </c>
      <c r="E328" s="88" t="s">
        <v>78</v>
      </c>
      <c r="F328" s="88" t="s">
        <v>79</v>
      </c>
      <c r="G328" s="87" t="s">
        <v>80</v>
      </c>
      <c r="H328" s="99" t="s">
        <v>81</v>
      </c>
      <c r="I328" s="30" t="s">
        <v>82</v>
      </c>
    </row>
    <row r="329" spans="1:9">
      <c r="A329" s="80">
        <v>1</v>
      </c>
      <c r="B329" s="110" t="s">
        <v>83</v>
      </c>
      <c r="C329" s="110"/>
      <c r="D329" s="65">
        <v>5</v>
      </c>
      <c r="E329" s="89">
        <f>D329</f>
        <v>5</v>
      </c>
      <c r="F329" s="35">
        <f>(E329*100)/$D$337</f>
        <v>125</v>
      </c>
      <c r="G329" s="89">
        <v>0.2</v>
      </c>
      <c r="H329" s="98">
        <f t="shared" ref="H329:H336" si="62">G329*F329</f>
        <v>25</v>
      </c>
      <c r="I329" s="36"/>
    </row>
    <row r="330" spans="1:9">
      <c r="A330" s="80">
        <f t="shared" ref="A330:A336" si="63">A329+1</f>
        <v>2</v>
      </c>
      <c r="B330" s="110" t="s">
        <v>84</v>
      </c>
      <c r="C330" s="110"/>
      <c r="D330" s="65">
        <v>0</v>
      </c>
      <c r="E330" s="89">
        <f>D330</f>
        <v>0</v>
      </c>
      <c r="F330" s="35">
        <f t="shared" ref="F330:F331" si="64">(E330*100)/$D$337</f>
        <v>0</v>
      </c>
      <c r="G330" s="89">
        <v>0.5</v>
      </c>
      <c r="H330" s="98">
        <f t="shared" si="62"/>
        <v>0</v>
      </c>
      <c r="I330" s="36"/>
    </row>
    <row r="331" spans="1:9">
      <c r="A331" s="80">
        <f t="shared" si="63"/>
        <v>3</v>
      </c>
      <c r="B331" s="110" t="s">
        <v>85</v>
      </c>
      <c r="C331" s="110"/>
      <c r="D331" s="65">
        <v>3</v>
      </c>
      <c r="E331" s="89">
        <f>D331</f>
        <v>3</v>
      </c>
      <c r="F331" s="35">
        <f t="shared" si="64"/>
        <v>75</v>
      </c>
      <c r="G331" s="89">
        <v>0.8</v>
      </c>
      <c r="H331" s="98">
        <f t="shared" si="62"/>
        <v>60</v>
      </c>
      <c r="I331" s="36"/>
    </row>
    <row r="332" spans="1:9">
      <c r="A332" s="80">
        <f t="shared" si="63"/>
        <v>4</v>
      </c>
      <c r="B332" s="110" t="s">
        <v>86</v>
      </c>
      <c r="C332" s="110"/>
      <c r="D332" s="65">
        <v>0</v>
      </c>
      <c r="E332" s="37"/>
      <c r="F332" s="35">
        <f>(D332*100)/$D$337</f>
        <v>0</v>
      </c>
      <c r="G332" s="89">
        <v>0.9</v>
      </c>
      <c r="H332" s="98">
        <f t="shared" si="62"/>
        <v>0</v>
      </c>
      <c r="I332" s="36"/>
    </row>
    <row r="333" spans="1:9">
      <c r="A333" s="80">
        <f t="shared" si="63"/>
        <v>5</v>
      </c>
      <c r="B333" s="110" t="s">
        <v>87</v>
      </c>
      <c r="C333" s="110"/>
      <c r="D333" s="65">
        <v>0</v>
      </c>
      <c r="E333" s="37"/>
      <c r="F333" s="35">
        <f t="shared" ref="F333:F336" si="65">(D333*100)/$D$337</f>
        <v>0</v>
      </c>
      <c r="G333" s="89">
        <v>1</v>
      </c>
      <c r="H333" s="98">
        <f t="shared" si="62"/>
        <v>0</v>
      </c>
      <c r="I333" s="36"/>
    </row>
    <row r="334" spans="1:9">
      <c r="A334" s="80">
        <f t="shared" si="63"/>
        <v>6</v>
      </c>
      <c r="B334" s="110" t="s">
        <v>66</v>
      </c>
      <c r="C334" s="110"/>
      <c r="D334" s="65">
        <v>0</v>
      </c>
      <c r="E334" s="37"/>
      <c r="F334" s="35">
        <f t="shared" si="65"/>
        <v>0</v>
      </c>
      <c r="G334" s="89">
        <v>0.5</v>
      </c>
      <c r="H334" s="98">
        <f t="shared" si="62"/>
        <v>0</v>
      </c>
      <c r="I334" s="36"/>
    </row>
    <row r="335" spans="1:9">
      <c r="A335" s="80">
        <f t="shared" si="63"/>
        <v>7</v>
      </c>
      <c r="B335" s="110" t="s">
        <v>67</v>
      </c>
      <c r="C335" s="110"/>
      <c r="D335" s="65">
        <v>0</v>
      </c>
      <c r="E335" s="37"/>
      <c r="F335" s="35">
        <f t="shared" si="65"/>
        <v>0</v>
      </c>
      <c r="G335" s="89">
        <v>0.3</v>
      </c>
      <c r="H335" s="98">
        <f t="shared" si="62"/>
        <v>0</v>
      </c>
      <c r="I335" s="36"/>
    </row>
    <row r="336" spans="1:9">
      <c r="A336" s="80">
        <f t="shared" si="63"/>
        <v>8</v>
      </c>
      <c r="B336" s="110" t="s">
        <v>68</v>
      </c>
      <c r="C336" s="110"/>
      <c r="D336" s="65">
        <v>0</v>
      </c>
      <c r="E336" s="37"/>
      <c r="F336" s="35">
        <f t="shared" si="65"/>
        <v>0</v>
      </c>
      <c r="G336" s="89">
        <v>0.6</v>
      </c>
      <c r="H336" s="98">
        <f t="shared" si="62"/>
        <v>0</v>
      </c>
      <c r="I336" s="36"/>
    </row>
    <row r="337" spans="1:9">
      <c r="A337" s="126" t="s">
        <v>88</v>
      </c>
      <c r="B337" s="116"/>
      <c r="C337" s="116"/>
      <c r="D337" s="71">
        <v>4</v>
      </c>
      <c r="E337" s="116" t="s">
        <v>89</v>
      </c>
      <c r="F337" s="116"/>
      <c r="G337" s="116"/>
      <c r="H337" s="98">
        <f>SUM(H329:H336)</f>
        <v>85</v>
      </c>
      <c r="I337" s="26" t="s">
        <v>90</v>
      </c>
    </row>
    <row r="338" spans="1:9" ht="11.25" customHeight="1">
      <c r="A338" s="117" t="s">
        <v>271</v>
      </c>
      <c r="B338" s="118"/>
      <c r="C338" s="118"/>
      <c r="D338" s="118"/>
      <c r="E338" s="118"/>
      <c r="F338" s="118"/>
      <c r="G338" s="119"/>
      <c r="H338" s="98" t="s">
        <v>91</v>
      </c>
      <c r="I338" s="26"/>
    </row>
    <row r="339" spans="1:9">
      <c r="A339" s="120"/>
      <c r="B339" s="121"/>
      <c r="C339" s="121"/>
      <c r="D339" s="121"/>
      <c r="E339" s="121"/>
      <c r="F339" s="121"/>
      <c r="G339" s="122"/>
      <c r="H339" s="98" t="s">
        <v>92</v>
      </c>
      <c r="I339" s="26"/>
    </row>
    <row r="340" spans="1:9" ht="12" thickBot="1">
      <c r="A340" s="123"/>
      <c r="B340" s="124"/>
      <c r="C340" s="124"/>
      <c r="D340" s="124"/>
      <c r="E340" s="124"/>
      <c r="F340" s="124"/>
      <c r="G340" s="125"/>
      <c r="H340" s="100" t="s">
        <v>93</v>
      </c>
      <c r="I340" s="39"/>
    </row>
    <row r="341" spans="1:9" ht="12" thickBot="1"/>
    <row r="342" spans="1:9">
      <c r="A342" s="128" t="s">
        <v>269</v>
      </c>
      <c r="B342" s="129"/>
      <c r="C342" s="129"/>
      <c r="D342" s="129"/>
      <c r="E342" s="129"/>
      <c r="F342" s="129"/>
      <c r="G342" s="129"/>
      <c r="H342" s="129"/>
      <c r="I342" s="130"/>
    </row>
    <row r="343" spans="1:9">
      <c r="A343" s="114" t="s">
        <v>266</v>
      </c>
      <c r="B343" s="115"/>
      <c r="C343" s="115"/>
      <c r="D343" s="115" t="s">
        <v>268</v>
      </c>
      <c r="E343" s="115"/>
      <c r="F343" s="115"/>
      <c r="G343" s="115"/>
      <c r="H343" s="98" t="s">
        <v>270</v>
      </c>
      <c r="I343" s="26" t="s">
        <v>2</v>
      </c>
    </row>
    <row r="344" spans="1:9" ht="11.25" customHeight="1">
      <c r="A344" s="114" t="s">
        <v>267</v>
      </c>
      <c r="B344" s="115"/>
      <c r="C344" s="115"/>
      <c r="D344" s="106" t="s">
        <v>46</v>
      </c>
      <c r="E344" s="106"/>
      <c r="F344" s="106"/>
      <c r="G344" s="106"/>
      <c r="H344" s="99" t="s">
        <v>73</v>
      </c>
      <c r="I344" s="29" t="s">
        <v>73</v>
      </c>
    </row>
    <row r="345" spans="1:9">
      <c r="A345" s="114" t="s">
        <v>273</v>
      </c>
      <c r="B345" s="115"/>
      <c r="C345" s="115"/>
      <c r="D345" s="115" t="s">
        <v>272</v>
      </c>
      <c r="E345" s="115"/>
      <c r="F345" s="115"/>
      <c r="G345" s="115"/>
      <c r="H345" s="96" t="s">
        <v>245</v>
      </c>
      <c r="I345" s="102" t="s">
        <v>246</v>
      </c>
    </row>
    <row r="346" spans="1:9" ht="22.5">
      <c r="A346" s="79" t="s">
        <v>75</v>
      </c>
      <c r="B346" s="127" t="s">
        <v>76</v>
      </c>
      <c r="C346" s="127"/>
      <c r="D346" s="88" t="s">
        <v>77</v>
      </c>
      <c r="E346" s="88" t="s">
        <v>78</v>
      </c>
      <c r="F346" s="88" t="s">
        <v>79</v>
      </c>
      <c r="G346" s="87" t="s">
        <v>80</v>
      </c>
      <c r="H346" s="99" t="s">
        <v>81</v>
      </c>
      <c r="I346" s="30" t="s">
        <v>82</v>
      </c>
    </row>
    <row r="347" spans="1:9">
      <c r="A347" s="80">
        <v>1</v>
      </c>
      <c r="B347" s="110" t="s">
        <v>83</v>
      </c>
      <c r="C347" s="110"/>
      <c r="D347" s="65">
        <v>2</v>
      </c>
      <c r="E347" s="89">
        <f>D347</f>
        <v>2</v>
      </c>
      <c r="F347" s="35">
        <f>(E347*100)/$D$355</f>
        <v>40</v>
      </c>
      <c r="G347" s="89">
        <v>0.2</v>
      </c>
      <c r="H347" s="98">
        <f t="shared" ref="H347:H354" si="66">G347*F347</f>
        <v>8</v>
      </c>
      <c r="I347" s="36"/>
    </row>
    <row r="348" spans="1:9">
      <c r="A348" s="80">
        <f t="shared" ref="A348:A354" si="67">A347+1</f>
        <v>2</v>
      </c>
      <c r="B348" s="110" t="s">
        <v>84</v>
      </c>
      <c r="C348" s="110"/>
      <c r="D348" s="65">
        <v>0</v>
      </c>
      <c r="E348" s="89">
        <f>D348</f>
        <v>0</v>
      </c>
      <c r="F348" s="35">
        <f t="shared" ref="F348:F349" si="68">(E348*100)/$D$355</f>
        <v>0</v>
      </c>
      <c r="G348" s="89">
        <v>0.5</v>
      </c>
      <c r="H348" s="98">
        <f t="shared" si="66"/>
        <v>0</v>
      </c>
      <c r="I348" s="36"/>
    </row>
    <row r="349" spans="1:9">
      <c r="A349" s="80">
        <f t="shared" si="67"/>
        <v>3</v>
      </c>
      <c r="B349" s="110" t="s">
        <v>85</v>
      </c>
      <c r="C349" s="110"/>
      <c r="D349" s="65">
        <v>2</v>
      </c>
      <c r="E349" s="89">
        <f>D349</f>
        <v>2</v>
      </c>
      <c r="F349" s="35">
        <f t="shared" si="68"/>
        <v>40</v>
      </c>
      <c r="G349" s="89">
        <v>0.8</v>
      </c>
      <c r="H349" s="98">
        <f t="shared" si="66"/>
        <v>32</v>
      </c>
      <c r="I349" s="36"/>
    </row>
    <row r="350" spans="1:9">
      <c r="A350" s="80">
        <f t="shared" si="67"/>
        <v>4</v>
      </c>
      <c r="B350" s="110" t="s">
        <v>86</v>
      </c>
      <c r="C350" s="110"/>
      <c r="D350" s="65">
        <v>0</v>
      </c>
      <c r="E350" s="37"/>
      <c r="F350" s="35">
        <f>(D350*100)/$D$355</f>
        <v>0</v>
      </c>
      <c r="G350" s="89">
        <v>0.9</v>
      </c>
      <c r="H350" s="98">
        <f t="shared" si="66"/>
        <v>0</v>
      </c>
      <c r="I350" s="36"/>
    </row>
    <row r="351" spans="1:9">
      <c r="A351" s="80">
        <f t="shared" si="67"/>
        <v>5</v>
      </c>
      <c r="B351" s="110" t="s">
        <v>87</v>
      </c>
      <c r="C351" s="110"/>
      <c r="D351" s="65">
        <v>0</v>
      </c>
      <c r="E351" s="37"/>
      <c r="F351" s="35">
        <f t="shared" ref="F351:F354" si="69">(D351*100)/$D$355</f>
        <v>0</v>
      </c>
      <c r="G351" s="89">
        <v>1</v>
      </c>
      <c r="H351" s="98">
        <f t="shared" si="66"/>
        <v>0</v>
      </c>
      <c r="I351" s="36"/>
    </row>
    <row r="352" spans="1:9">
      <c r="A352" s="80">
        <f t="shared" si="67"/>
        <v>6</v>
      </c>
      <c r="B352" s="110" t="s">
        <v>66</v>
      </c>
      <c r="C352" s="110"/>
      <c r="D352" s="65">
        <v>0</v>
      </c>
      <c r="E352" s="37"/>
      <c r="F352" s="35">
        <f t="shared" si="69"/>
        <v>0</v>
      </c>
      <c r="G352" s="89">
        <v>0.5</v>
      </c>
      <c r="H352" s="98">
        <f t="shared" si="66"/>
        <v>0</v>
      </c>
      <c r="I352" s="36"/>
    </row>
    <row r="353" spans="1:9">
      <c r="A353" s="80">
        <f t="shared" si="67"/>
        <v>7</v>
      </c>
      <c r="B353" s="110" t="s">
        <v>67</v>
      </c>
      <c r="C353" s="110"/>
      <c r="D353" s="65">
        <v>0</v>
      </c>
      <c r="E353" s="37"/>
      <c r="F353" s="35">
        <f t="shared" si="69"/>
        <v>0</v>
      </c>
      <c r="G353" s="89">
        <v>0.3</v>
      </c>
      <c r="H353" s="98">
        <f t="shared" si="66"/>
        <v>0</v>
      </c>
      <c r="I353" s="36"/>
    </row>
    <row r="354" spans="1:9">
      <c r="A354" s="80">
        <f t="shared" si="67"/>
        <v>8</v>
      </c>
      <c r="B354" s="110" t="s">
        <v>68</v>
      </c>
      <c r="C354" s="110"/>
      <c r="D354" s="65">
        <v>0</v>
      </c>
      <c r="E354" s="37"/>
      <c r="F354" s="35">
        <f t="shared" si="69"/>
        <v>0</v>
      </c>
      <c r="G354" s="89">
        <v>0.6</v>
      </c>
      <c r="H354" s="98">
        <f t="shared" si="66"/>
        <v>0</v>
      </c>
      <c r="I354" s="36"/>
    </row>
    <row r="355" spans="1:9">
      <c r="A355" s="126" t="s">
        <v>88</v>
      </c>
      <c r="B355" s="116"/>
      <c r="C355" s="116"/>
      <c r="D355" s="71">
        <v>5</v>
      </c>
      <c r="E355" s="116" t="s">
        <v>89</v>
      </c>
      <c r="F355" s="116"/>
      <c r="G355" s="116"/>
      <c r="H355" s="98">
        <f>SUM(H347:H354)</f>
        <v>40</v>
      </c>
      <c r="I355" s="26" t="s">
        <v>90</v>
      </c>
    </row>
    <row r="356" spans="1:9" ht="11.25" customHeight="1">
      <c r="A356" s="117" t="s">
        <v>271</v>
      </c>
      <c r="B356" s="118"/>
      <c r="C356" s="118"/>
      <c r="D356" s="118"/>
      <c r="E356" s="118"/>
      <c r="F356" s="118"/>
      <c r="G356" s="119"/>
      <c r="H356" s="98" t="s">
        <v>91</v>
      </c>
      <c r="I356" s="26"/>
    </row>
    <row r="357" spans="1:9">
      <c r="A357" s="120"/>
      <c r="B357" s="121"/>
      <c r="C357" s="121"/>
      <c r="D357" s="121"/>
      <c r="E357" s="121"/>
      <c r="F357" s="121"/>
      <c r="G357" s="122"/>
      <c r="H357" s="98" t="s">
        <v>92</v>
      </c>
      <c r="I357" s="26"/>
    </row>
    <row r="358" spans="1:9" ht="12" thickBot="1">
      <c r="A358" s="123"/>
      <c r="B358" s="124"/>
      <c r="C358" s="124"/>
      <c r="D358" s="124"/>
      <c r="E358" s="124"/>
      <c r="F358" s="124"/>
      <c r="G358" s="125"/>
      <c r="H358" s="100" t="s">
        <v>93</v>
      </c>
      <c r="I358" s="39"/>
    </row>
  </sheetData>
  <mergeCells count="312">
    <mergeCell ref="A1:B1"/>
    <mergeCell ref="B76:C76"/>
    <mergeCell ref="B77:C77"/>
    <mergeCell ref="B78:C78"/>
    <mergeCell ref="B79:C79"/>
    <mergeCell ref="A72:I72"/>
    <mergeCell ref="A52:A53"/>
    <mergeCell ref="F52:F53"/>
    <mergeCell ref="B52:E52"/>
    <mergeCell ref="B53:C53"/>
    <mergeCell ref="D53:E53"/>
    <mergeCell ref="A73:C73"/>
    <mergeCell ref="D73:G73"/>
    <mergeCell ref="A74:C74"/>
    <mergeCell ref="D74:G74"/>
    <mergeCell ref="A75:C75"/>
    <mergeCell ref="D75:G75"/>
    <mergeCell ref="H52:H53"/>
    <mergeCell ref="G52:G53"/>
    <mergeCell ref="E85:G85"/>
    <mergeCell ref="A86:G88"/>
    <mergeCell ref="A90:I90"/>
    <mergeCell ref="B80:C80"/>
    <mergeCell ref="B81:C81"/>
    <mergeCell ref="B82:C82"/>
    <mergeCell ref="B83:C83"/>
    <mergeCell ref="B84:C84"/>
    <mergeCell ref="A85:C85"/>
    <mergeCell ref="B94:C94"/>
    <mergeCell ref="B95:C95"/>
    <mergeCell ref="B96:C96"/>
    <mergeCell ref="B97:C97"/>
    <mergeCell ref="A93:C93"/>
    <mergeCell ref="D93:G93"/>
    <mergeCell ref="B112:C112"/>
    <mergeCell ref="B113:C113"/>
    <mergeCell ref="A91:C91"/>
    <mergeCell ref="D91:G91"/>
    <mergeCell ref="A92:C92"/>
    <mergeCell ref="D92:G92"/>
    <mergeCell ref="B98:C98"/>
    <mergeCell ref="B99:C99"/>
    <mergeCell ref="B100:C100"/>
    <mergeCell ref="B101:C101"/>
    <mergeCell ref="B102:C102"/>
    <mergeCell ref="B114:C114"/>
    <mergeCell ref="B115:C115"/>
    <mergeCell ref="E103:G103"/>
    <mergeCell ref="A104:G106"/>
    <mergeCell ref="A108:I108"/>
    <mergeCell ref="A109:C109"/>
    <mergeCell ref="D109:G109"/>
    <mergeCell ref="A110:C110"/>
    <mergeCell ref="D110:G110"/>
    <mergeCell ref="A111:C111"/>
    <mergeCell ref="D111:G111"/>
    <mergeCell ref="A103:C103"/>
    <mergeCell ref="E121:G121"/>
    <mergeCell ref="A122:G124"/>
    <mergeCell ref="A126:I126"/>
    <mergeCell ref="B116:C116"/>
    <mergeCell ref="B117:C117"/>
    <mergeCell ref="B118:C118"/>
    <mergeCell ref="B119:C119"/>
    <mergeCell ref="B120:C120"/>
    <mergeCell ref="A121:C121"/>
    <mergeCell ref="B130:C130"/>
    <mergeCell ref="B131:C131"/>
    <mergeCell ref="B132:C132"/>
    <mergeCell ref="B133:C133"/>
    <mergeCell ref="A129:C129"/>
    <mergeCell ref="D129:G129"/>
    <mergeCell ref="B148:C148"/>
    <mergeCell ref="B149:C149"/>
    <mergeCell ref="A127:C127"/>
    <mergeCell ref="D127:G127"/>
    <mergeCell ref="A128:C128"/>
    <mergeCell ref="D128:G128"/>
    <mergeCell ref="B134:C134"/>
    <mergeCell ref="B135:C135"/>
    <mergeCell ref="B136:C136"/>
    <mergeCell ref="B137:C137"/>
    <mergeCell ref="B138:C138"/>
    <mergeCell ref="B150:C150"/>
    <mergeCell ref="B151:C151"/>
    <mergeCell ref="E139:G139"/>
    <mergeCell ref="A140:G142"/>
    <mergeCell ref="A144:I144"/>
    <mergeCell ref="A145:C145"/>
    <mergeCell ref="D145:G145"/>
    <mergeCell ref="A146:C146"/>
    <mergeCell ref="D146:G146"/>
    <mergeCell ref="A147:C147"/>
    <mergeCell ref="D147:G147"/>
    <mergeCell ref="A139:C139"/>
    <mergeCell ref="E157:G157"/>
    <mergeCell ref="A158:G160"/>
    <mergeCell ref="A162:I162"/>
    <mergeCell ref="B152:C152"/>
    <mergeCell ref="B153:C153"/>
    <mergeCell ref="B154:C154"/>
    <mergeCell ref="B155:C155"/>
    <mergeCell ref="B156:C156"/>
    <mergeCell ref="A157:C157"/>
    <mergeCell ref="B166:C166"/>
    <mergeCell ref="B167:C167"/>
    <mergeCell ref="B168:C168"/>
    <mergeCell ref="B169:C169"/>
    <mergeCell ref="A165:C165"/>
    <mergeCell ref="D165:G165"/>
    <mergeCell ref="B184:C184"/>
    <mergeCell ref="B185:C185"/>
    <mergeCell ref="A163:C163"/>
    <mergeCell ref="D163:G163"/>
    <mergeCell ref="A164:C164"/>
    <mergeCell ref="D164:G164"/>
    <mergeCell ref="B170:C170"/>
    <mergeCell ref="B171:C171"/>
    <mergeCell ref="B172:C172"/>
    <mergeCell ref="B173:C173"/>
    <mergeCell ref="B174:C174"/>
    <mergeCell ref="B186:C186"/>
    <mergeCell ref="B187:C187"/>
    <mergeCell ref="E175:G175"/>
    <mergeCell ref="A176:G178"/>
    <mergeCell ref="A180:I180"/>
    <mergeCell ref="A181:C181"/>
    <mergeCell ref="D181:G181"/>
    <mergeCell ref="A182:C182"/>
    <mergeCell ref="D182:G182"/>
    <mergeCell ref="A183:C183"/>
    <mergeCell ref="D183:G183"/>
    <mergeCell ref="A175:C175"/>
    <mergeCell ref="E193:G193"/>
    <mergeCell ref="A194:G196"/>
    <mergeCell ref="A198:I198"/>
    <mergeCell ref="B188:C188"/>
    <mergeCell ref="B189:C189"/>
    <mergeCell ref="B190:C190"/>
    <mergeCell ref="B191:C191"/>
    <mergeCell ref="B192:C192"/>
    <mergeCell ref="A193:C193"/>
    <mergeCell ref="B202:C202"/>
    <mergeCell ref="B203:C203"/>
    <mergeCell ref="B204:C204"/>
    <mergeCell ref="B205:C205"/>
    <mergeCell ref="A201:C201"/>
    <mergeCell ref="D201:G201"/>
    <mergeCell ref="B220:C220"/>
    <mergeCell ref="B221:C221"/>
    <mergeCell ref="A199:C199"/>
    <mergeCell ref="D199:G199"/>
    <mergeCell ref="A200:C200"/>
    <mergeCell ref="D200:G200"/>
    <mergeCell ref="B206:C206"/>
    <mergeCell ref="B207:C207"/>
    <mergeCell ref="B208:C208"/>
    <mergeCell ref="B209:C209"/>
    <mergeCell ref="B210:C210"/>
    <mergeCell ref="B222:C222"/>
    <mergeCell ref="B223:C223"/>
    <mergeCell ref="E211:G211"/>
    <mergeCell ref="A212:G214"/>
    <mergeCell ref="A216:I216"/>
    <mergeCell ref="A217:C217"/>
    <mergeCell ref="D217:G217"/>
    <mergeCell ref="A218:C218"/>
    <mergeCell ref="D218:G218"/>
    <mergeCell ref="A219:C219"/>
    <mergeCell ref="D219:G219"/>
    <mergeCell ref="A211:C211"/>
    <mergeCell ref="E229:G229"/>
    <mergeCell ref="A230:G232"/>
    <mergeCell ref="A234:I234"/>
    <mergeCell ref="B224:C224"/>
    <mergeCell ref="B225:C225"/>
    <mergeCell ref="B226:C226"/>
    <mergeCell ref="B227:C227"/>
    <mergeCell ref="B228:C228"/>
    <mergeCell ref="A229:C229"/>
    <mergeCell ref="B238:C238"/>
    <mergeCell ref="B239:C239"/>
    <mergeCell ref="B240:C240"/>
    <mergeCell ref="B241:C241"/>
    <mergeCell ref="A237:C237"/>
    <mergeCell ref="D237:G237"/>
    <mergeCell ref="B256:C256"/>
    <mergeCell ref="B257:C257"/>
    <mergeCell ref="A235:C235"/>
    <mergeCell ref="D235:G235"/>
    <mergeCell ref="A236:C236"/>
    <mergeCell ref="D236:G236"/>
    <mergeCell ref="B242:C242"/>
    <mergeCell ref="B243:C243"/>
    <mergeCell ref="B244:C244"/>
    <mergeCell ref="B245:C245"/>
    <mergeCell ref="B246:C246"/>
    <mergeCell ref="B258:C258"/>
    <mergeCell ref="B259:C259"/>
    <mergeCell ref="E247:G247"/>
    <mergeCell ref="A248:G250"/>
    <mergeCell ref="A252:I252"/>
    <mergeCell ref="A253:C253"/>
    <mergeCell ref="D253:G253"/>
    <mergeCell ref="A254:C254"/>
    <mergeCell ref="D254:G254"/>
    <mergeCell ref="A255:C255"/>
    <mergeCell ref="D255:G255"/>
    <mergeCell ref="A247:C247"/>
    <mergeCell ref="E265:G265"/>
    <mergeCell ref="A266:G268"/>
    <mergeCell ref="A270:I270"/>
    <mergeCell ref="B260:C260"/>
    <mergeCell ref="B261:C261"/>
    <mergeCell ref="B262:C262"/>
    <mergeCell ref="B263:C263"/>
    <mergeCell ref="B264:C264"/>
    <mergeCell ref="A265:C265"/>
    <mergeCell ref="B274:C274"/>
    <mergeCell ref="B275:C275"/>
    <mergeCell ref="B276:C276"/>
    <mergeCell ref="B277:C277"/>
    <mergeCell ref="A273:C273"/>
    <mergeCell ref="D273:G273"/>
    <mergeCell ref="B292:C292"/>
    <mergeCell ref="B293:C293"/>
    <mergeCell ref="A271:C271"/>
    <mergeCell ref="D271:G271"/>
    <mergeCell ref="A272:C272"/>
    <mergeCell ref="D272:G272"/>
    <mergeCell ref="B278:C278"/>
    <mergeCell ref="B279:C279"/>
    <mergeCell ref="B280:C280"/>
    <mergeCell ref="B281:C281"/>
    <mergeCell ref="B282:C282"/>
    <mergeCell ref="B294:C294"/>
    <mergeCell ref="B295:C295"/>
    <mergeCell ref="E283:G283"/>
    <mergeCell ref="A284:G286"/>
    <mergeCell ref="A288:I288"/>
    <mergeCell ref="A289:C289"/>
    <mergeCell ref="D289:G289"/>
    <mergeCell ref="A290:C290"/>
    <mergeCell ref="D290:G290"/>
    <mergeCell ref="A291:C291"/>
    <mergeCell ref="D291:G291"/>
    <mergeCell ref="A283:C283"/>
    <mergeCell ref="E301:G301"/>
    <mergeCell ref="A302:G304"/>
    <mergeCell ref="A306:I306"/>
    <mergeCell ref="B296:C296"/>
    <mergeCell ref="B297:C297"/>
    <mergeCell ref="B298:C298"/>
    <mergeCell ref="B299:C299"/>
    <mergeCell ref="B300:C300"/>
    <mergeCell ref="A301:C301"/>
    <mergeCell ref="B310:C310"/>
    <mergeCell ref="B311:C311"/>
    <mergeCell ref="B312:C312"/>
    <mergeCell ref="B313:C313"/>
    <mergeCell ref="A309:C309"/>
    <mergeCell ref="D309:G309"/>
    <mergeCell ref="B328:C328"/>
    <mergeCell ref="B329:C329"/>
    <mergeCell ref="A307:C307"/>
    <mergeCell ref="D307:G307"/>
    <mergeCell ref="A308:C308"/>
    <mergeCell ref="D308:G308"/>
    <mergeCell ref="B314:C314"/>
    <mergeCell ref="B315:C315"/>
    <mergeCell ref="B316:C316"/>
    <mergeCell ref="B317:C317"/>
    <mergeCell ref="B318:C318"/>
    <mergeCell ref="B330:C330"/>
    <mergeCell ref="B331:C331"/>
    <mergeCell ref="E319:G319"/>
    <mergeCell ref="A320:G322"/>
    <mergeCell ref="A324:I324"/>
    <mergeCell ref="A325:C325"/>
    <mergeCell ref="D325:G325"/>
    <mergeCell ref="A326:C326"/>
    <mergeCell ref="D326:G326"/>
    <mergeCell ref="A327:C327"/>
    <mergeCell ref="D327:G327"/>
    <mergeCell ref="A319:C319"/>
    <mergeCell ref="E337:G337"/>
    <mergeCell ref="A338:G340"/>
    <mergeCell ref="A342:I342"/>
    <mergeCell ref="B332:C332"/>
    <mergeCell ref="B333:C333"/>
    <mergeCell ref="B334:C334"/>
    <mergeCell ref="B335:C335"/>
    <mergeCell ref="B336:C336"/>
    <mergeCell ref="A337:C337"/>
    <mergeCell ref="A343:C343"/>
    <mergeCell ref="D343:G343"/>
    <mergeCell ref="A344:C344"/>
    <mergeCell ref="D344:G344"/>
    <mergeCell ref="E355:G355"/>
    <mergeCell ref="A356:G358"/>
    <mergeCell ref="B350:C350"/>
    <mergeCell ref="B351:C351"/>
    <mergeCell ref="B352:C352"/>
    <mergeCell ref="B353:C353"/>
    <mergeCell ref="B354:C354"/>
    <mergeCell ref="A355:C355"/>
    <mergeCell ref="B346:C346"/>
    <mergeCell ref="B347:C347"/>
    <mergeCell ref="B348:C348"/>
    <mergeCell ref="B349:C349"/>
    <mergeCell ref="A345:C345"/>
    <mergeCell ref="D345:G345"/>
  </mergeCells>
  <pageMargins left="0.511811024" right="0.511811024" top="0.78740157499999996" bottom="0.78740157499999996" header="0.31496062000000002" footer="0.31496062000000002"/>
  <pageSetup paperSize="9" orientation="portrait" r:id="rId1"/>
  <rowBreaks count="5" manualBreakCount="5">
    <brk id="107" max="8" man="1"/>
    <brk id="161" max="8" man="1"/>
    <brk id="215" max="8" man="1"/>
    <brk id="269" max="8" man="1"/>
    <brk id="323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X337"/>
  <sheetViews>
    <sheetView tabSelected="1" view="pageBreakPreview" topLeftCell="A9" zoomScale="60" workbookViewId="0">
      <selection activeCell="H51" sqref="A51:H67"/>
    </sheetView>
  </sheetViews>
  <sheetFormatPr defaultRowHeight="11.25"/>
  <cols>
    <col min="1" max="1" width="9.140625" style="78"/>
    <col min="2" max="3" width="9.140625" style="61"/>
    <col min="4" max="4" width="9.28515625" style="61" customWidth="1"/>
    <col min="5" max="7" width="9.140625" style="61"/>
    <col min="8" max="9" width="10.85546875" style="61" bestFit="1" customWidth="1"/>
    <col min="10" max="17" width="9.140625" style="61"/>
    <col min="18" max="18" width="13.140625" style="61" customWidth="1"/>
    <col min="19" max="16384" width="9.140625" style="61"/>
  </cols>
  <sheetData>
    <row r="1" spans="1:6" ht="39" thickBot="1">
      <c r="A1" s="219" t="s">
        <v>49</v>
      </c>
      <c r="B1" s="220"/>
      <c r="C1" s="221" t="s">
        <v>50</v>
      </c>
      <c r="D1" s="222" t="s">
        <v>51</v>
      </c>
      <c r="E1" s="223" t="s">
        <v>52</v>
      </c>
      <c r="F1" s="60">
        <f>AVERAGE(C2:C46)</f>
        <v>1.0066666666666666</v>
      </c>
    </row>
    <row r="2" spans="1:6" ht="12.75">
      <c r="A2" s="240">
        <v>640</v>
      </c>
      <c r="B2" s="241" t="s">
        <v>192</v>
      </c>
      <c r="C2" s="224">
        <v>1.3</v>
      </c>
      <c r="D2" s="225">
        <f>C2-F1</f>
        <v>0.29333333333333345</v>
      </c>
      <c r="E2" s="226">
        <f>D2</f>
        <v>0.29333333333333345</v>
      </c>
    </row>
    <row r="3" spans="1:6" ht="12.75">
      <c r="A3" s="242">
        <v>642</v>
      </c>
      <c r="B3" s="243" t="s">
        <v>192</v>
      </c>
      <c r="C3" s="227">
        <v>1.6</v>
      </c>
      <c r="D3" s="228">
        <f t="shared" ref="D3:D46" si="0">C3-$F$1</f>
        <v>0.59333333333333349</v>
      </c>
      <c r="E3" s="229">
        <f>D3+E2</f>
        <v>0.88666666666666694</v>
      </c>
    </row>
    <row r="4" spans="1:6" ht="12.75">
      <c r="A4" s="242">
        <v>644</v>
      </c>
      <c r="B4" s="243" t="s">
        <v>192</v>
      </c>
      <c r="C4" s="227">
        <v>1</v>
      </c>
      <c r="D4" s="228">
        <f t="shared" si="0"/>
        <v>-6.6666666666665986E-3</v>
      </c>
      <c r="E4" s="229">
        <f t="shared" ref="E4:E46" si="1">D4+E3</f>
        <v>0.88000000000000034</v>
      </c>
    </row>
    <row r="5" spans="1:6" ht="12.75">
      <c r="A5" s="242">
        <v>646</v>
      </c>
      <c r="B5" s="243" t="s">
        <v>192</v>
      </c>
      <c r="C5" s="227">
        <v>1</v>
      </c>
      <c r="D5" s="228">
        <f t="shared" si="0"/>
        <v>-6.6666666666665986E-3</v>
      </c>
      <c r="E5" s="229">
        <f t="shared" si="1"/>
        <v>0.87333333333333374</v>
      </c>
    </row>
    <row r="6" spans="1:6" ht="12.75">
      <c r="A6" s="242">
        <v>648</v>
      </c>
      <c r="B6" s="243" t="s">
        <v>192</v>
      </c>
      <c r="C6" s="227">
        <v>1.8000000000000003</v>
      </c>
      <c r="D6" s="228">
        <f t="shared" si="0"/>
        <v>0.79333333333333367</v>
      </c>
      <c r="E6" s="229">
        <f t="shared" si="1"/>
        <v>1.6666666666666674</v>
      </c>
    </row>
    <row r="7" spans="1:6" ht="12.75">
      <c r="A7" s="242">
        <v>650</v>
      </c>
      <c r="B7" s="243" t="s">
        <v>192</v>
      </c>
      <c r="C7" s="227">
        <v>0.8</v>
      </c>
      <c r="D7" s="228">
        <f t="shared" si="0"/>
        <v>-0.20666666666666655</v>
      </c>
      <c r="E7" s="229">
        <f t="shared" si="1"/>
        <v>1.4600000000000009</v>
      </c>
    </row>
    <row r="8" spans="1:6" ht="12.75">
      <c r="A8" s="242">
        <v>652</v>
      </c>
      <c r="B8" s="243" t="s">
        <v>192</v>
      </c>
      <c r="C8" s="227">
        <v>0.8</v>
      </c>
      <c r="D8" s="228">
        <f t="shared" si="0"/>
        <v>-0.20666666666666655</v>
      </c>
      <c r="E8" s="229">
        <f t="shared" si="1"/>
        <v>1.2533333333333343</v>
      </c>
    </row>
    <row r="9" spans="1:6" ht="12.75">
      <c r="A9" s="242">
        <v>654</v>
      </c>
      <c r="B9" s="243" t="s">
        <v>192</v>
      </c>
      <c r="C9" s="227">
        <v>0.8</v>
      </c>
      <c r="D9" s="228">
        <f t="shared" si="0"/>
        <v>-0.20666666666666655</v>
      </c>
      <c r="E9" s="229">
        <f t="shared" si="1"/>
        <v>1.0466666666666677</v>
      </c>
    </row>
    <row r="10" spans="1:6" ht="12.75">
      <c r="A10" s="242">
        <v>656</v>
      </c>
      <c r="B10" s="243" t="s">
        <v>192</v>
      </c>
      <c r="C10" s="227">
        <v>1.6</v>
      </c>
      <c r="D10" s="228">
        <f t="shared" si="0"/>
        <v>0.59333333333333349</v>
      </c>
      <c r="E10" s="229">
        <f t="shared" si="1"/>
        <v>1.6400000000000012</v>
      </c>
    </row>
    <row r="11" spans="1:6" ht="12.75">
      <c r="A11" s="242">
        <v>658</v>
      </c>
      <c r="B11" s="243" t="s">
        <v>192</v>
      </c>
      <c r="C11" s="227">
        <v>0</v>
      </c>
      <c r="D11" s="228">
        <f t="shared" si="0"/>
        <v>-1.0066666666666666</v>
      </c>
      <c r="E11" s="229">
        <f t="shared" si="1"/>
        <v>0.63333333333333464</v>
      </c>
    </row>
    <row r="12" spans="1:6" ht="12.75">
      <c r="A12" s="242">
        <v>660</v>
      </c>
      <c r="B12" s="243" t="s">
        <v>192</v>
      </c>
      <c r="C12" s="227">
        <v>0.8</v>
      </c>
      <c r="D12" s="228">
        <f t="shared" si="0"/>
        <v>-0.20666666666666655</v>
      </c>
      <c r="E12" s="229">
        <f t="shared" si="1"/>
        <v>0.42666666666666808</v>
      </c>
    </row>
    <row r="13" spans="1:6" ht="12.75">
      <c r="A13" s="242">
        <v>662</v>
      </c>
      <c r="B13" s="243" t="s">
        <v>192</v>
      </c>
      <c r="C13" s="227">
        <v>0</v>
      </c>
      <c r="D13" s="228">
        <f t="shared" si="0"/>
        <v>-1.0066666666666666</v>
      </c>
      <c r="E13" s="229">
        <f t="shared" si="1"/>
        <v>-0.57999999999999852</v>
      </c>
    </row>
    <row r="14" spans="1:6" ht="12.75">
      <c r="A14" s="242">
        <v>664</v>
      </c>
      <c r="B14" s="243" t="s">
        <v>192</v>
      </c>
      <c r="C14" s="227">
        <v>1</v>
      </c>
      <c r="D14" s="228">
        <f t="shared" si="0"/>
        <v>-6.6666666666665986E-3</v>
      </c>
      <c r="E14" s="229">
        <f t="shared" si="1"/>
        <v>-0.58666666666666512</v>
      </c>
    </row>
    <row r="15" spans="1:6" ht="12.75">
      <c r="A15" s="242">
        <v>666</v>
      </c>
      <c r="B15" s="243" t="s">
        <v>192</v>
      </c>
      <c r="C15" s="227">
        <v>1</v>
      </c>
      <c r="D15" s="228">
        <f t="shared" si="0"/>
        <v>-6.6666666666665986E-3</v>
      </c>
      <c r="E15" s="229">
        <f t="shared" si="1"/>
        <v>-0.59333333333333171</v>
      </c>
    </row>
    <row r="16" spans="1:6" ht="12.75">
      <c r="A16" s="242">
        <v>668</v>
      </c>
      <c r="B16" s="243" t="s">
        <v>192</v>
      </c>
      <c r="C16" s="227">
        <v>1.2000000000000002</v>
      </c>
      <c r="D16" s="228">
        <f t="shared" si="0"/>
        <v>0.19333333333333358</v>
      </c>
      <c r="E16" s="229">
        <f t="shared" si="1"/>
        <v>-0.39999999999999813</v>
      </c>
    </row>
    <row r="17" spans="1:5" ht="12.75">
      <c r="A17" s="242">
        <v>670</v>
      </c>
      <c r="B17" s="243" t="s">
        <v>192</v>
      </c>
      <c r="C17" s="227">
        <v>1.2000000000000002</v>
      </c>
      <c r="D17" s="228">
        <f t="shared" si="0"/>
        <v>0.19333333333333358</v>
      </c>
      <c r="E17" s="229">
        <f t="shared" si="1"/>
        <v>-0.20666666666666456</v>
      </c>
    </row>
    <row r="18" spans="1:5" ht="12.75">
      <c r="A18" s="242">
        <v>672</v>
      </c>
      <c r="B18" s="243" t="s">
        <v>192</v>
      </c>
      <c r="C18" s="227">
        <v>1</v>
      </c>
      <c r="D18" s="228">
        <f t="shared" si="0"/>
        <v>-6.6666666666665986E-3</v>
      </c>
      <c r="E18" s="229">
        <f t="shared" si="1"/>
        <v>-0.21333333333333115</v>
      </c>
    </row>
    <row r="19" spans="1:5" ht="12.75">
      <c r="A19" s="242">
        <v>674</v>
      </c>
      <c r="B19" s="243" t="s">
        <v>192</v>
      </c>
      <c r="C19" s="227">
        <v>0.2</v>
      </c>
      <c r="D19" s="228">
        <f t="shared" si="0"/>
        <v>-0.80666666666666664</v>
      </c>
      <c r="E19" s="229">
        <f t="shared" si="1"/>
        <v>-1.0199999999999978</v>
      </c>
    </row>
    <row r="20" spans="1:5" ht="12.75">
      <c r="A20" s="242">
        <v>676</v>
      </c>
      <c r="B20" s="243" t="s">
        <v>192</v>
      </c>
      <c r="C20" s="227">
        <v>1</v>
      </c>
      <c r="D20" s="228">
        <f t="shared" si="0"/>
        <v>-6.6666666666665986E-3</v>
      </c>
      <c r="E20" s="229">
        <f t="shared" si="1"/>
        <v>-1.0266666666666644</v>
      </c>
    </row>
    <row r="21" spans="1:5" ht="12.75">
      <c r="A21" s="242">
        <v>678</v>
      </c>
      <c r="B21" s="243" t="s">
        <v>192</v>
      </c>
      <c r="C21" s="227">
        <v>0</v>
      </c>
      <c r="D21" s="228">
        <f t="shared" si="0"/>
        <v>-1.0066666666666666</v>
      </c>
      <c r="E21" s="229">
        <f t="shared" si="1"/>
        <v>-2.033333333333331</v>
      </c>
    </row>
    <row r="22" spans="1:5" ht="12.75">
      <c r="A22" s="242">
        <v>680</v>
      </c>
      <c r="B22" s="243" t="s">
        <v>192</v>
      </c>
      <c r="C22" s="227">
        <v>0.4</v>
      </c>
      <c r="D22" s="228">
        <f t="shared" si="0"/>
        <v>-0.60666666666666658</v>
      </c>
      <c r="E22" s="229">
        <f t="shared" si="1"/>
        <v>-2.6399999999999975</v>
      </c>
    </row>
    <row r="23" spans="1:5" ht="12.75">
      <c r="A23" s="242">
        <v>682</v>
      </c>
      <c r="B23" s="243" t="s">
        <v>192</v>
      </c>
      <c r="C23" s="227">
        <v>1</v>
      </c>
      <c r="D23" s="228">
        <f t="shared" si="0"/>
        <v>-6.6666666666665986E-3</v>
      </c>
      <c r="E23" s="229">
        <f t="shared" si="1"/>
        <v>-2.6466666666666638</v>
      </c>
    </row>
    <row r="24" spans="1:5" ht="12.75">
      <c r="A24" s="242">
        <v>684</v>
      </c>
      <c r="B24" s="243" t="s">
        <v>192</v>
      </c>
      <c r="C24" s="227">
        <v>1.8000000000000003</v>
      </c>
      <c r="D24" s="228">
        <f t="shared" si="0"/>
        <v>0.79333333333333367</v>
      </c>
      <c r="E24" s="229">
        <f t="shared" si="1"/>
        <v>-1.8533333333333302</v>
      </c>
    </row>
    <row r="25" spans="1:5" ht="12.75">
      <c r="A25" s="242">
        <v>686</v>
      </c>
      <c r="B25" s="243" t="s">
        <v>192</v>
      </c>
      <c r="C25" s="227">
        <v>1.2000000000000002</v>
      </c>
      <c r="D25" s="228">
        <f t="shared" si="0"/>
        <v>0.19333333333333358</v>
      </c>
      <c r="E25" s="229">
        <f t="shared" si="1"/>
        <v>-1.6599999999999966</v>
      </c>
    </row>
    <row r="26" spans="1:5" ht="12.75">
      <c r="A26" s="242">
        <v>688</v>
      </c>
      <c r="B26" s="243" t="s">
        <v>192</v>
      </c>
      <c r="C26" s="227">
        <v>1.4</v>
      </c>
      <c r="D26" s="228">
        <f t="shared" si="0"/>
        <v>0.39333333333333331</v>
      </c>
      <c r="E26" s="229">
        <f t="shared" si="1"/>
        <v>-1.2666666666666633</v>
      </c>
    </row>
    <row r="27" spans="1:5" ht="12.75">
      <c r="A27" s="242">
        <v>690</v>
      </c>
      <c r="B27" s="243" t="s">
        <v>192</v>
      </c>
      <c r="C27" s="227">
        <v>1.4</v>
      </c>
      <c r="D27" s="228">
        <f t="shared" si="0"/>
        <v>0.39333333333333331</v>
      </c>
      <c r="E27" s="229">
        <f t="shared" si="1"/>
        <v>-0.87333333333332996</v>
      </c>
    </row>
    <row r="28" spans="1:5" ht="12.75">
      <c r="A28" s="242">
        <v>692</v>
      </c>
      <c r="B28" s="243" t="s">
        <v>192</v>
      </c>
      <c r="C28" s="227">
        <v>1.4000000000000001</v>
      </c>
      <c r="D28" s="228">
        <f t="shared" si="0"/>
        <v>0.39333333333333353</v>
      </c>
      <c r="E28" s="229">
        <f t="shared" si="1"/>
        <v>-0.47999999999999643</v>
      </c>
    </row>
    <row r="29" spans="1:5" ht="12.75">
      <c r="A29" s="242">
        <v>694</v>
      </c>
      <c r="B29" s="243" t="s">
        <v>192</v>
      </c>
      <c r="C29" s="227">
        <v>0</v>
      </c>
      <c r="D29" s="228">
        <f t="shared" si="0"/>
        <v>-1.0066666666666666</v>
      </c>
      <c r="E29" s="229">
        <f t="shared" si="1"/>
        <v>-1.486666666666663</v>
      </c>
    </row>
    <row r="30" spans="1:5" ht="12.75">
      <c r="A30" s="242">
        <v>696</v>
      </c>
      <c r="B30" s="243" t="s">
        <v>192</v>
      </c>
      <c r="C30" s="227">
        <v>0.8</v>
      </c>
      <c r="D30" s="228">
        <f t="shared" si="0"/>
        <v>-0.20666666666666655</v>
      </c>
      <c r="E30" s="229">
        <f t="shared" si="1"/>
        <v>-1.6933333333333296</v>
      </c>
    </row>
    <row r="31" spans="1:5" ht="12.75">
      <c r="A31" s="242">
        <v>698</v>
      </c>
      <c r="B31" s="243" t="s">
        <v>193</v>
      </c>
      <c r="C31" s="227">
        <v>1.6</v>
      </c>
      <c r="D31" s="228">
        <f t="shared" si="0"/>
        <v>0.59333333333333349</v>
      </c>
      <c r="E31" s="229">
        <f t="shared" si="1"/>
        <v>-1.0999999999999961</v>
      </c>
    </row>
    <row r="32" spans="1:5" ht="12.75">
      <c r="A32" s="242">
        <v>700</v>
      </c>
      <c r="B32" s="243" t="s">
        <v>193</v>
      </c>
      <c r="C32" s="227">
        <v>1.8000000000000003</v>
      </c>
      <c r="D32" s="228">
        <f t="shared" si="0"/>
        <v>0.79333333333333367</v>
      </c>
      <c r="E32" s="229">
        <f t="shared" si="1"/>
        <v>-0.30666666666666242</v>
      </c>
    </row>
    <row r="33" spans="1:5" ht="12.75">
      <c r="A33" s="242">
        <v>702</v>
      </c>
      <c r="B33" s="243" t="s">
        <v>193</v>
      </c>
      <c r="C33" s="227">
        <v>1.6</v>
      </c>
      <c r="D33" s="228">
        <f t="shared" si="0"/>
        <v>0.59333333333333349</v>
      </c>
      <c r="E33" s="229">
        <f t="shared" si="1"/>
        <v>0.28666666666667107</v>
      </c>
    </row>
    <row r="34" spans="1:5" ht="12.75">
      <c r="A34" s="242">
        <v>704</v>
      </c>
      <c r="B34" s="243" t="s">
        <v>194</v>
      </c>
      <c r="C34" s="227">
        <v>0.2</v>
      </c>
      <c r="D34" s="228">
        <f t="shared" si="0"/>
        <v>-0.80666666666666664</v>
      </c>
      <c r="E34" s="229">
        <f t="shared" si="1"/>
        <v>-0.51999999999999558</v>
      </c>
    </row>
    <row r="35" spans="1:5" ht="12.75">
      <c r="A35" s="242">
        <v>706</v>
      </c>
      <c r="B35" s="243" t="s">
        <v>194</v>
      </c>
      <c r="C35" s="227">
        <v>1.6</v>
      </c>
      <c r="D35" s="228">
        <f t="shared" si="0"/>
        <v>0.59333333333333349</v>
      </c>
      <c r="E35" s="229">
        <f t="shared" si="1"/>
        <v>7.3333333333337913E-2</v>
      </c>
    </row>
    <row r="36" spans="1:5" ht="12.75">
      <c r="A36" s="242">
        <v>708</v>
      </c>
      <c r="B36" s="243" t="s">
        <v>194</v>
      </c>
      <c r="C36" s="227">
        <v>1.4</v>
      </c>
      <c r="D36" s="228">
        <f t="shared" si="0"/>
        <v>0.39333333333333331</v>
      </c>
      <c r="E36" s="229">
        <f t="shared" si="1"/>
        <v>0.46666666666667123</v>
      </c>
    </row>
    <row r="37" spans="1:5" ht="12.75">
      <c r="A37" s="242">
        <v>710</v>
      </c>
      <c r="B37" s="243" t="s">
        <v>194</v>
      </c>
      <c r="C37" s="227">
        <v>0.8</v>
      </c>
      <c r="D37" s="228">
        <f t="shared" si="0"/>
        <v>-0.20666666666666655</v>
      </c>
      <c r="E37" s="229">
        <f t="shared" si="1"/>
        <v>0.26000000000000467</v>
      </c>
    </row>
    <row r="38" spans="1:5" ht="12.75">
      <c r="A38" s="242">
        <v>712</v>
      </c>
      <c r="B38" s="243" t="s">
        <v>194</v>
      </c>
      <c r="C38" s="227">
        <v>1</v>
      </c>
      <c r="D38" s="228">
        <f t="shared" si="0"/>
        <v>-6.6666666666665986E-3</v>
      </c>
      <c r="E38" s="229">
        <f t="shared" si="1"/>
        <v>0.25333333333333807</v>
      </c>
    </row>
    <row r="39" spans="1:5" ht="12.75">
      <c r="A39" s="242">
        <v>714</v>
      </c>
      <c r="B39" s="243" t="s">
        <v>194</v>
      </c>
      <c r="C39" s="227">
        <v>0.2</v>
      </c>
      <c r="D39" s="228">
        <f t="shared" si="0"/>
        <v>-0.80666666666666664</v>
      </c>
      <c r="E39" s="229">
        <f t="shared" si="1"/>
        <v>-0.55333333333332857</v>
      </c>
    </row>
    <row r="40" spans="1:5" ht="12.75">
      <c r="A40" s="242">
        <v>716</v>
      </c>
      <c r="B40" s="243" t="s">
        <v>194</v>
      </c>
      <c r="C40" s="227">
        <v>1.6</v>
      </c>
      <c r="D40" s="228">
        <f t="shared" si="0"/>
        <v>0.59333333333333349</v>
      </c>
      <c r="E40" s="229">
        <f t="shared" si="1"/>
        <v>4.0000000000004921E-2</v>
      </c>
    </row>
    <row r="41" spans="1:5" ht="12.75">
      <c r="A41" s="242">
        <v>718</v>
      </c>
      <c r="B41" s="243" t="s">
        <v>194</v>
      </c>
      <c r="C41" s="227">
        <v>0.8</v>
      </c>
      <c r="D41" s="228">
        <f t="shared" si="0"/>
        <v>-0.20666666666666655</v>
      </c>
      <c r="E41" s="229">
        <f t="shared" si="1"/>
        <v>-0.16666666666666163</v>
      </c>
    </row>
    <row r="42" spans="1:5" ht="12.75">
      <c r="A42" s="242">
        <v>720</v>
      </c>
      <c r="B42" s="243" t="s">
        <v>194</v>
      </c>
      <c r="C42" s="227">
        <v>1</v>
      </c>
      <c r="D42" s="228">
        <f t="shared" si="0"/>
        <v>-6.6666666666665986E-3</v>
      </c>
      <c r="E42" s="229">
        <f t="shared" si="1"/>
        <v>-0.17333333333332823</v>
      </c>
    </row>
    <row r="43" spans="1:5" ht="12.75">
      <c r="A43" s="242">
        <v>722</v>
      </c>
      <c r="B43" s="243" t="s">
        <v>194</v>
      </c>
      <c r="C43" s="227">
        <v>1.6</v>
      </c>
      <c r="D43" s="228">
        <f t="shared" si="0"/>
        <v>0.59333333333333349</v>
      </c>
      <c r="E43" s="229">
        <f t="shared" si="1"/>
        <v>0.42000000000000526</v>
      </c>
    </row>
    <row r="44" spans="1:5" ht="12.75">
      <c r="A44" s="242">
        <v>724</v>
      </c>
      <c r="B44" s="243" t="s">
        <v>194</v>
      </c>
      <c r="C44" s="227">
        <v>0.8</v>
      </c>
      <c r="D44" s="228">
        <f t="shared" si="0"/>
        <v>-0.20666666666666655</v>
      </c>
      <c r="E44" s="229">
        <f t="shared" si="1"/>
        <v>0.2133333333333387</v>
      </c>
    </row>
    <row r="45" spans="1:5" ht="12.75">
      <c r="A45" s="242">
        <v>726</v>
      </c>
      <c r="B45" s="243" t="s">
        <v>193</v>
      </c>
      <c r="C45" s="227">
        <v>1</v>
      </c>
      <c r="D45" s="228">
        <f t="shared" si="0"/>
        <v>-6.6666666666665986E-3</v>
      </c>
      <c r="E45" s="229">
        <f t="shared" si="1"/>
        <v>0.20666666666667211</v>
      </c>
    </row>
    <row r="46" spans="1:5" ht="13.5" thickBot="1">
      <c r="A46" s="244">
        <v>728</v>
      </c>
      <c r="B46" s="245" t="s">
        <v>193</v>
      </c>
      <c r="C46" s="230">
        <v>0.8</v>
      </c>
      <c r="D46" s="231">
        <f t="shared" si="0"/>
        <v>-0.20666666666666655</v>
      </c>
      <c r="E46" s="232">
        <f t="shared" si="1"/>
        <v>5.5511151231257827E-15</v>
      </c>
    </row>
    <row r="47" spans="1:5" ht="12.75">
      <c r="A47" s="246"/>
      <c r="B47" s="233" t="s">
        <v>53</v>
      </c>
      <c r="C47" s="234">
        <f>AVERAGE(C2:C46)</f>
        <v>1.0066666666666666</v>
      </c>
      <c r="D47" s="235"/>
      <c r="E47" s="235"/>
    </row>
    <row r="48" spans="1:5" ht="12.75">
      <c r="A48" s="246"/>
      <c r="B48" s="236" t="s">
        <v>275</v>
      </c>
      <c r="C48" s="237">
        <f>STDEV(C2:C46)</f>
        <v>0.52066391183844307</v>
      </c>
      <c r="D48" s="235"/>
      <c r="E48" s="235"/>
    </row>
    <row r="49" spans="1:20" ht="13.5" thickBot="1">
      <c r="A49" s="246"/>
      <c r="B49" s="238" t="s">
        <v>276</v>
      </c>
      <c r="C49" s="239">
        <f>C47+C48</f>
        <v>1.5273305785051097</v>
      </c>
      <c r="D49" s="235"/>
      <c r="E49" s="235"/>
    </row>
    <row r="50" spans="1:20" ht="12" thickBot="1">
      <c r="A50" s="82"/>
      <c r="B50" s="62"/>
      <c r="C50" s="58"/>
      <c r="D50" s="58"/>
    </row>
    <row r="51" spans="1:20">
      <c r="A51" s="160" t="s">
        <v>54</v>
      </c>
      <c r="B51" s="161" t="s">
        <v>49</v>
      </c>
      <c r="C51" s="161"/>
      <c r="D51" s="161"/>
      <c r="E51" s="161"/>
      <c r="F51" s="161" t="s">
        <v>55</v>
      </c>
      <c r="G51" s="161" t="s">
        <v>56</v>
      </c>
      <c r="H51" s="193" t="s">
        <v>57</v>
      </c>
      <c r="I51" s="159" t="s">
        <v>58</v>
      </c>
      <c r="J51" s="84"/>
      <c r="K51" s="84"/>
      <c r="L51" s="84"/>
      <c r="M51" s="84"/>
      <c r="N51" s="84"/>
      <c r="O51" s="84"/>
      <c r="P51" s="84"/>
    </row>
    <row r="52" spans="1:20" ht="15" customHeight="1" thickBot="1">
      <c r="A52" s="162"/>
      <c r="B52" s="163" t="s">
        <v>59</v>
      </c>
      <c r="C52" s="163"/>
      <c r="D52" s="163" t="s">
        <v>60</v>
      </c>
      <c r="E52" s="163"/>
      <c r="F52" s="163"/>
      <c r="G52" s="163"/>
      <c r="H52" s="194"/>
      <c r="I52" s="159" t="s">
        <v>61</v>
      </c>
      <c r="J52" s="84" t="s">
        <v>62</v>
      </c>
      <c r="K52" s="84" t="s">
        <v>63</v>
      </c>
      <c r="L52" s="84" t="s">
        <v>64</v>
      </c>
      <c r="M52" s="84" t="s">
        <v>65</v>
      </c>
      <c r="N52" s="84" t="s">
        <v>66</v>
      </c>
      <c r="O52" s="84" t="s">
        <v>67</v>
      </c>
      <c r="P52" s="84" t="s">
        <v>68</v>
      </c>
      <c r="R52" s="61" t="s">
        <v>198</v>
      </c>
    </row>
    <row r="53" spans="1:20">
      <c r="A53" s="190">
        <v>1</v>
      </c>
      <c r="B53" s="191">
        <v>640</v>
      </c>
      <c r="C53" s="191">
        <v>10</v>
      </c>
      <c r="D53" s="191">
        <v>648</v>
      </c>
      <c r="E53" s="191">
        <v>10</v>
      </c>
      <c r="F53" s="191">
        <f>(((D53-B53)+(E53-C53))/2)+1</f>
        <v>5</v>
      </c>
      <c r="G53" s="191">
        <f t="shared" ref="G53:G67" si="2">F53*20</f>
        <v>100</v>
      </c>
      <c r="H53" s="192">
        <f>H82</f>
        <v>134</v>
      </c>
      <c r="I53" s="164">
        <v>5</v>
      </c>
      <c r="J53" s="65">
        <v>0</v>
      </c>
      <c r="K53" s="65">
        <v>4</v>
      </c>
      <c r="L53" s="65">
        <v>0</v>
      </c>
      <c r="M53" s="65">
        <v>1</v>
      </c>
      <c r="N53" s="65">
        <v>0</v>
      </c>
      <c r="O53" s="65">
        <v>1</v>
      </c>
      <c r="P53" s="65">
        <v>2</v>
      </c>
      <c r="R53" s="64" t="s">
        <v>199</v>
      </c>
      <c r="S53" s="61">
        <v>20</v>
      </c>
      <c r="T53" s="61">
        <v>60</v>
      </c>
    </row>
    <row r="54" spans="1:20">
      <c r="A54" s="168">
        <v>2</v>
      </c>
      <c r="B54" s="169">
        <v>648</v>
      </c>
      <c r="C54" s="169">
        <v>10</v>
      </c>
      <c r="D54" s="169">
        <v>654</v>
      </c>
      <c r="E54" s="169">
        <v>10</v>
      </c>
      <c r="F54" s="169">
        <f t="shared" ref="F54:F67" si="3">(((D54-B54)+(E54-C54))/2)+1</f>
        <v>4</v>
      </c>
      <c r="G54" s="169">
        <f t="shared" si="2"/>
        <v>80</v>
      </c>
      <c r="H54" s="184">
        <f>H100</f>
        <v>60</v>
      </c>
      <c r="I54" s="164">
        <v>3</v>
      </c>
      <c r="J54" s="65">
        <v>0</v>
      </c>
      <c r="K54" s="65">
        <v>0</v>
      </c>
      <c r="L54" s="65">
        <v>0</v>
      </c>
      <c r="M54" s="65">
        <v>0</v>
      </c>
      <c r="N54" s="65">
        <v>0</v>
      </c>
      <c r="O54" s="65">
        <v>0</v>
      </c>
      <c r="P54" s="65">
        <v>3</v>
      </c>
      <c r="R54" s="64" t="s">
        <v>200</v>
      </c>
      <c r="S54" s="61">
        <v>20</v>
      </c>
      <c r="T54" s="61">
        <v>60</v>
      </c>
    </row>
    <row r="55" spans="1:20">
      <c r="A55" s="168">
        <v>3</v>
      </c>
      <c r="B55" s="169">
        <v>654</v>
      </c>
      <c r="C55" s="169">
        <v>10</v>
      </c>
      <c r="D55" s="169">
        <v>656</v>
      </c>
      <c r="E55" s="169">
        <v>10</v>
      </c>
      <c r="F55" s="169">
        <f t="shared" si="3"/>
        <v>2</v>
      </c>
      <c r="G55" s="169">
        <f t="shared" si="2"/>
        <v>40</v>
      </c>
      <c r="H55" s="184">
        <f>H118</f>
        <v>80</v>
      </c>
      <c r="I55" s="164">
        <v>1</v>
      </c>
      <c r="J55" s="65">
        <v>0</v>
      </c>
      <c r="K55" s="65">
        <v>1</v>
      </c>
      <c r="L55" s="65">
        <v>0</v>
      </c>
      <c r="M55" s="65">
        <v>0</v>
      </c>
      <c r="N55" s="65">
        <v>0</v>
      </c>
      <c r="O55" s="65">
        <v>0</v>
      </c>
      <c r="P55" s="65">
        <v>1</v>
      </c>
      <c r="R55" s="64" t="s">
        <v>202</v>
      </c>
      <c r="S55" s="61">
        <v>20</v>
      </c>
      <c r="T55" s="61">
        <v>60</v>
      </c>
    </row>
    <row r="56" spans="1:20">
      <c r="A56" s="168">
        <v>4</v>
      </c>
      <c r="B56" s="169">
        <v>656</v>
      </c>
      <c r="C56" s="169">
        <v>10</v>
      </c>
      <c r="D56" s="169">
        <v>662</v>
      </c>
      <c r="E56" s="169">
        <v>10</v>
      </c>
      <c r="F56" s="169">
        <f t="shared" si="3"/>
        <v>4</v>
      </c>
      <c r="G56" s="169">
        <f t="shared" si="2"/>
        <v>80</v>
      </c>
      <c r="H56" s="184">
        <f>H136</f>
        <v>20</v>
      </c>
      <c r="I56" s="164">
        <v>1</v>
      </c>
      <c r="J56" s="65">
        <v>0</v>
      </c>
      <c r="K56" s="65">
        <v>0</v>
      </c>
      <c r="L56" s="65">
        <v>0</v>
      </c>
      <c r="M56" s="65">
        <v>0</v>
      </c>
      <c r="N56" s="65">
        <v>0</v>
      </c>
      <c r="O56" s="65">
        <v>0</v>
      </c>
      <c r="P56" s="65">
        <v>1</v>
      </c>
      <c r="R56" s="64" t="s">
        <v>203</v>
      </c>
      <c r="S56" s="61">
        <v>20</v>
      </c>
      <c r="T56" s="61">
        <v>60</v>
      </c>
    </row>
    <row r="57" spans="1:20">
      <c r="A57" s="168">
        <v>5</v>
      </c>
      <c r="B57" s="169">
        <v>662</v>
      </c>
      <c r="C57" s="169">
        <v>10</v>
      </c>
      <c r="D57" s="169">
        <v>666</v>
      </c>
      <c r="E57" s="169">
        <v>10</v>
      </c>
      <c r="F57" s="169">
        <f t="shared" si="3"/>
        <v>3</v>
      </c>
      <c r="G57" s="169">
        <f t="shared" si="2"/>
        <v>60</v>
      </c>
      <c r="H57" s="184">
        <f>H154</f>
        <v>66.666666666666686</v>
      </c>
      <c r="I57" s="164">
        <v>2</v>
      </c>
      <c r="J57" s="65">
        <v>0</v>
      </c>
      <c r="K57" s="65">
        <v>2</v>
      </c>
      <c r="L57" s="65">
        <v>0</v>
      </c>
      <c r="M57" s="65">
        <v>0</v>
      </c>
      <c r="N57" s="65">
        <v>0</v>
      </c>
      <c r="O57" s="65">
        <v>0</v>
      </c>
      <c r="P57" s="65">
        <v>0</v>
      </c>
      <c r="R57" s="64" t="s">
        <v>204</v>
      </c>
      <c r="S57" s="61">
        <v>20</v>
      </c>
      <c r="T57" s="61">
        <v>60</v>
      </c>
    </row>
    <row r="58" spans="1:20">
      <c r="A58" s="168">
        <v>6</v>
      </c>
      <c r="B58" s="169">
        <v>666</v>
      </c>
      <c r="C58" s="169">
        <v>10</v>
      </c>
      <c r="D58" s="169">
        <v>672</v>
      </c>
      <c r="E58" s="169">
        <v>10</v>
      </c>
      <c r="F58" s="169">
        <f t="shared" si="3"/>
        <v>4</v>
      </c>
      <c r="G58" s="169">
        <f t="shared" si="2"/>
        <v>80</v>
      </c>
      <c r="H58" s="184">
        <f>H172</f>
        <v>85</v>
      </c>
      <c r="I58" s="164">
        <v>5</v>
      </c>
      <c r="J58" s="65">
        <v>0</v>
      </c>
      <c r="K58" s="65">
        <v>3</v>
      </c>
      <c r="L58" s="65">
        <v>0</v>
      </c>
      <c r="M58" s="65">
        <v>0</v>
      </c>
      <c r="N58" s="65">
        <v>0</v>
      </c>
      <c r="O58" s="65">
        <v>0</v>
      </c>
      <c r="P58" s="65">
        <v>0</v>
      </c>
      <c r="R58" s="64" t="s">
        <v>205</v>
      </c>
      <c r="S58" s="61">
        <v>20</v>
      </c>
      <c r="T58" s="61">
        <v>60</v>
      </c>
    </row>
    <row r="59" spans="1:20">
      <c r="A59" s="168">
        <v>7</v>
      </c>
      <c r="B59" s="169">
        <v>672</v>
      </c>
      <c r="C59" s="169">
        <v>10</v>
      </c>
      <c r="D59" s="169">
        <v>676</v>
      </c>
      <c r="E59" s="169">
        <v>10</v>
      </c>
      <c r="F59" s="169">
        <f t="shared" si="3"/>
        <v>3</v>
      </c>
      <c r="G59" s="169">
        <f t="shared" si="2"/>
        <v>60</v>
      </c>
      <c r="H59" s="184">
        <f>H190</f>
        <v>40.000000000000007</v>
      </c>
      <c r="I59" s="164">
        <v>2</v>
      </c>
      <c r="J59" s="65">
        <v>0</v>
      </c>
      <c r="K59" s="65">
        <v>1</v>
      </c>
      <c r="L59" s="65">
        <v>0</v>
      </c>
      <c r="M59" s="65">
        <v>0</v>
      </c>
      <c r="N59" s="65">
        <v>0</v>
      </c>
      <c r="O59" s="65">
        <v>0</v>
      </c>
      <c r="P59" s="65">
        <v>0</v>
      </c>
      <c r="R59" s="64" t="s">
        <v>206</v>
      </c>
      <c r="S59" s="61">
        <v>20</v>
      </c>
      <c r="T59" s="61">
        <v>60</v>
      </c>
    </row>
    <row r="60" spans="1:20">
      <c r="A60" s="168">
        <v>8</v>
      </c>
      <c r="B60" s="169">
        <v>676</v>
      </c>
      <c r="C60" s="169">
        <v>10</v>
      </c>
      <c r="D60" s="169">
        <v>682</v>
      </c>
      <c r="E60" s="169">
        <v>10</v>
      </c>
      <c r="F60" s="169">
        <f t="shared" si="3"/>
        <v>4</v>
      </c>
      <c r="G60" s="169">
        <f t="shared" si="2"/>
        <v>80</v>
      </c>
      <c r="H60" s="184">
        <f>H208</f>
        <v>35</v>
      </c>
      <c r="I60" s="164">
        <v>3</v>
      </c>
      <c r="J60" s="65">
        <v>0</v>
      </c>
      <c r="K60" s="65">
        <v>1</v>
      </c>
      <c r="L60" s="65">
        <v>0</v>
      </c>
      <c r="M60" s="65">
        <v>0</v>
      </c>
      <c r="N60" s="65">
        <v>0</v>
      </c>
      <c r="O60" s="65">
        <v>0</v>
      </c>
      <c r="P60" s="65">
        <v>0</v>
      </c>
      <c r="R60" s="64" t="s">
        <v>207</v>
      </c>
      <c r="S60" s="61">
        <v>20</v>
      </c>
      <c r="T60" s="61">
        <v>60</v>
      </c>
    </row>
    <row r="61" spans="1:20">
      <c r="A61" s="168">
        <v>9</v>
      </c>
      <c r="B61" s="169">
        <v>682</v>
      </c>
      <c r="C61" s="169">
        <v>10</v>
      </c>
      <c r="D61" s="169">
        <v>692</v>
      </c>
      <c r="E61" s="169">
        <v>10</v>
      </c>
      <c r="F61" s="169">
        <f t="shared" si="3"/>
        <v>6</v>
      </c>
      <c r="G61" s="169">
        <f t="shared" si="2"/>
        <v>120</v>
      </c>
      <c r="H61" s="184">
        <f>H226</f>
        <v>120</v>
      </c>
      <c r="I61" s="164">
        <v>7</v>
      </c>
      <c r="J61" s="65">
        <v>0</v>
      </c>
      <c r="K61" s="65">
        <v>5</v>
      </c>
      <c r="L61" s="65">
        <v>0</v>
      </c>
      <c r="M61" s="65">
        <v>0</v>
      </c>
      <c r="N61" s="65">
        <v>0</v>
      </c>
      <c r="O61" s="65">
        <v>0</v>
      </c>
      <c r="P61" s="65">
        <v>3</v>
      </c>
      <c r="R61" s="64" t="s">
        <v>208</v>
      </c>
      <c r="S61" s="61">
        <v>20</v>
      </c>
      <c r="T61" s="61">
        <v>60</v>
      </c>
    </row>
    <row r="62" spans="1:20">
      <c r="A62" s="168">
        <v>10</v>
      </c>
      <c r="B62" s="169">
        <v>692</v>
      </c>
      <c r="C62" s="169">
        <v>10</v>
      </c>
      <c r="D62" s="169">
        <v>696</v>
      </c>
      <c r="E62" s="169">
        <v>10</v>
      </c>
      <c r="F62" s="169">
        <f t="shared" si="3"/>
        <v>3</v>
      </c>
      <c r="G62" s="169">
        <f t="shared" si="2"/>
        <v>60</v>
      </c>
      <c r="H62" s="184">
        <f>H244</f>
        <v>26.666666666666668</v>
      </c>
      <c r="I62" s="181">
        <v>1</v>
      </c>
      <c r="J62" s="65">
        <v>0</v>
      </c>
      <c r="K62" s="65">
        <v>0</v>
      </c>
      <c r="L62" s="65">
        <v>0</v>
      </c>
      <c r="M62" s="65">
        <v>0</v>
      </c>
      <c r="N62" s="65">
        <v>0</v>
      </c>
      <c r="O62" s="65">
        <v>0</v>
      </c>
      <c r="P62" s="65">
        <v>1</v>
      </c>
      <c r="R62" s="64" t="s">
        <v>209</v>
      </c>
      <c r="S62" s="61">
        <v>20</v>
      </c>
      <c r="T62" s="61">
        <v>60</v>
      </c>
    </row>
    <row r="63" spans="1:20">
      <c r="A63" s="168">
        <v>11</v>
      </c>
      <c r="B63" s="171">
        <v>696</v>
      </c>
      <c r="C63" s="171">
        <v>10</v>
      </c>
      <c r="D63" s="171">
        <v>702</v>
      </c>
      <c r="E63" s="171">
        <v>5</v>
      </c>
      <c r="F63" s="169">
        <f t="shared" si="3"/>
        <v>1.5</v>
      </c>
      <c r="G63" s="169">
        <f t="shared" si="2"/>
        <v>30</v>
      </c>
      <c r="H63" s="185">
        <f>H262</f>
        <v>125</v>
      </c>
      <c r="I63" s="182">
        <v>4</v>
      </c>
      <c r="J63" s="66">
        <v>0</v>
      </c>
      <c r="K63" s="66">
        <v>3</v>
      </c>
      <c r="L63" s="66">
        <v>0</v>
      </c>
      <c r="M63" s="66">
        <v>0</v>
      </c>
      <c r="N63" s="66">
        <v>0</v>
      </c>
      <c r="O63" s="66">
        <v>0</v>
      </c>
      <c r="P63" s="66">
        <v>3</v>
      </c>
      <c r="R63" s="65" t="s">
        <v>210</v>
      </c>
      <c r="S63" s="61">
        <v>20</v>
      </c>
      <c r="T63" s="61">
        <v>60</v>
      </c>
    </row>
    <row r="64" spans="1:20">
      <c r="A64" s="168">
        <v>12</v>
      </c>
      <c r="B64" s="186">
        <v>702</v>
      </c>
      <c r="C64" s="186">
        <v>0</v>
      </c>
      <c r="D64" s="186">
        <v>704</v>
      </c>
      <c r="E64" s="186">
        <v>0</v>
      </c>
      <c r="F64" s="169">
        <f t="shared" si="3"/>
        <v>2</v>
      </c>
      <c r="G64" s="169">
        <f t="shared" si="2"/>
        <v>40</v>
      </c>
      <c r="H64" s="187">
        <f>H280</f>
        <v>10</v>
      </c>
      <c r="I64" s="182">
        <v>1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  <c r="O64" s="68">
        <v>0</v>
      </c>
      <c r="P64" s="68">
        <v>0</v>
      </c>
      <c r="R64" s="67" t="s">
        <v>211</v>
      </c>
      <c r="S64" s="61">
        <v>20</v>
      </c>
      <c r="T64" s="61">
        <v>60</v>
      </c>
    </row>
    <row r="65" spans="1:24">
      <c r="A65" s="168">
        <v>13</v>
      </c>
      <c r="B65" s="186">
        <v>704</v>
      </c>
      <c r="C65" s="186">
        <v>0</v>
      </c>
      <c r="D65" s="186">
        <v>708</v>
      </c>
      <c r="E65" s="186">
        <v>0</v>
      </c>
      <c r="F65" s="169">
        <f t="shared" si="3"/>
        <v>3</v>
      </c>
      <c r="G65" s="169">
        <f t="shared" si="2"/>
        <v>60</v>
      </c>
      <c r="H65" s="187">
        <f>H298</f>
        <v>100.00000000000001</v>
      </c>
      <c r="I65" s="182">
        <v>1</v>
      </c>
      <c r="J65" s="68">
        <v>0</v>
      </c>
      <c r="K65" s="68">
        <v>2</v>
      </c>
      <c r="L65" s="68">
        <v>0</v>
      </c>
      <c r="M65" s="68">
        <v>0</v>
      </c>
      <c r="N65" s="68">
        <v>0</v>
      </c>
      <c r="O65" s="68">
        <v>0</v>
      </c>
      <c r="P65" s="68">
        <v>2</v>
      </c>
      <c r="R65" s="67" t="s">
        <v>212</v>
      </c>
      <c r="S65" s="61">
        <v>20</v>
      </c>
      <c r="T65" s="61">
        <v>60</v>
      </c>
    </row>
    <row r="66" spans="1:24">
      <c r="A66" s="168">
        <v>14</v>
      </c>
      <c r="B66" s="186">
        <v>708</v>
      </c>
      <c r="C66" s="186">
        <v>0</v>
      </c>
      <c r="D66" s="186">
        <v>720</v>
      </c>
      <c r="E66" s="186">
        <v>0</v>
      </c>
      <c r="F66" s="169">
        <f t="shared" si="3"/>
        <v>7</v>
      </c>
      <c r="G66" s="169">
        <f t="shared" si="2"/>
        <v>140</v>
      </c>
      <c r="H66" s="187">
        <f>H316</f>
        <v>77.142857142857153</v>
      </c>
      <c r="I66" s="182">
        <v>5</v>
      </c>
      <c r="J66" s="68">
        <v>0</v>
      </c>
      <c r="K66" s="68">
        <v>4</v>
      </c>
      <c r="L66" s="68">
        <v>0</v>
      </c>
      <c r="M66" s="68">
        <v>0</v>
      </c>
      <c r="N66" s="68">
        <v>0</v>
      </c>
      <c r="O66" s="68">
        <v>0</v>
      </c>
      <c r="P66" s="68">
        <v>2</v>
      </c>
      <c r="R66" s="67" t="s">
        <v>213</v>
      </c>
      <c r="S66" s="61">
        <v>20</v>
      </c>
      <c r="T66" s="61">
        <v>60</v>
      </c>
    </row>
    <row r="67" spans="1:24" ht="12" thickBot="1">
      <c r="A67" s="173">
        <v>15</v>
      </c>
      <c r="B67" s="188">
        <v>720</v>
      </c>
      <c r="C67" s="188">
        <v>0</v>
      </c>
      <c r="D67" s="188">
        <v>728</v>
      </c>
      <c r="E67" s="188">
        <v>5</v>
      </c>
      <c r="F67" s="175">
        <f t="shared" si="3"/>
        <v>7.5</v>
      </c>
      <c r="G67" s="175">
        <f t="shared" si="2"/>
        <v>150</v>
      </c>
      <c r="H67" s="189">
        <f>H334</f>
        <v>84</v>
      </c>
      <c r="I67" s="183">
        <v>3</v>
      </c>
      <c r="J67" s="68">
        <v>0</v>
      </c>
      <c r="K67" s="68">
        <v>3</v>
      </c>
      <c r="L67" s="68">
        <v>0</v>
      </c>
      <c r="M67" s="68">
        <v>0</v>
      </c>
      <c r="N67" s="68">
        <v>0</v>
      </c>
      <c r="O67" s="68">
        <v>0</v>
      </c>
      <c r="P67" s="68">
        <v>2</v>
      </c>
      <c r="R67" s="67" t="s">
        <v>214</v>
      </c>
      <c r="S67" s="61">
        <v>20</v>
      </c>
      <c r="T67" s="61">
        <v>60</v>
      </c>
    </row>
    <row r="68" spans="1:24" ht="12" thickBot="1"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</row>
    <row r="69" spans="1:24">
      <c r="A69" s="128" t="s">
        <v>269</v>
      </c>
      <c r="B69" s="129"/>
      <c r="C69" s="129"/>
      <c r="D69" s="129"/>
      <c r="E69" s="129"/>
      <c r="F69" s="129"/>
      <c r="G69" s="129"/>
      <c r="H69" s="129"/>
      <c r="I69" s="130"/>
    </row>
    <row r="70" spans="1:24">
      <c r="A70" s="114" t="s">
        <v>266</v>
      </c>
      <c r="B70" s="115"/>
      <c r="C70" s="115"/>
      <c r="D70" s="115" t="s">
        <v>268</v>
      </c>
      <c r="E70" s="115"/>
      <c r="F70" s="115"/>
      <c r="G70" s="115"/>
      <c r="H70" s="98" t="s">
        <v>274</v>
      </c>
      <c r="I70" s="26" t="s">
        <v>2</v>
      </c>
    </row>
    <row r="71" spans="1:24" ht="11.25" customHeight="1">
      <c r="A71" s="114" t="s">
        <v>267</v>
      </c>
      <c r="B71" s="115"/>
      <c r="C71" s="115"/>
      <c r="D71" s="106" t="s">
        <v>46</v>
      </c>
      <c r="E71" s="106"/>
      <c r="F71" s="106"/>
      <c r="G71" s="106"/>
      <c r="H71" s="28" t="s">
        <v>73</v>
      </c>
      <c r="I71" s="29" t="s">
        <v>73</v>
      </c>
    </row>
    <row r="72" spans="1:24">
      <c r="A72" s="114" t="s">
        <v>273</v>
      </c>
      <c r="B72" s="115"/>
      <c r="C72" s="115"/>
      <c r="D72" s="115" t="s">
        <v>272</v>
      </c>
      <c r="E72" s="115"/>
      <c r="F72" s="115"/>
      <c r="G72" s="115"/>
      <c r="H72" s="64" t="s">
        <v>247</v>
      </c>
      <c r="I72" s="101" t="s">
        <v>248</v>
      </c>
    </row>
    <row r="73" spans="1:24" ht="22.5">
      <c r="A73" s="79" t="s">
        <v>75</v>
      </c>
      <c r="B73" s="127" t="s">
        <v>76</v>
      </c>
      <c r="C73" s="127"/>
      <c r="D73" s="92" t="s">
        <v>77</v>
      </c>
      <c r="E73" s="92" t="s">
        <v>78</v>
      </c>
      <c r="F73" s="92" t="s">
        <v>79</v>
      </c>
      <c r="G73" s="90" t="s">
        <v>80</v>
      </c>
      <c r="H73" s="28" t="s">
        <v>81</v>
      </c>
      <c r="I73" s="30" t="s">
        <v>82</v>
      </c>
    </row>
    <row r="74" spans="1:24">
      <c r="A74" s="93">
        <v>1</v>
      </c>
      <c r="B74" s="110" t="s">
        <v>83</v>
      </c>
      <c r="C74" s="110"/>
      <c r="D74" s="65">
        <v>5</v>
      </c>
      <c r="E74" s="91">
        <f>D74</f>
        <v>5</v>
      </c>
      <c r="F74" s="35">
        <f>(E74*100)/$D$82</f>
        <v>100</v>
      </c>
      <c r="G74" s="91">
        <v>0.2</v>
      </c>
      <c r="H74" s="25">
        <f t="shared" ref="H74:H81" si="4">G74*F74</f>
        <v>20</v>
      </c>
      <c r="I74" s="36"/>
    </row>
    <row r="75" spans="1:24">
      <c r="A75" s="93">
        <f t="shared" ref="A75:A81" si="5">A74+1</f>
        <v>2</v>
      </c>
      <c r="B75" s="110" t="s">
        <v>84</v>
      </c>
      <c r="C75" s="110"/>
      <c r="D75" s="65">
        <v>0</v>
      </c>
      <c r="E75" s="91">
        <f t="shared" ref="E75:E76" si="6">D75</f>
        <v>0</v>
      </c>
      <c r="F75" s="35">
        <f t="shared" ref="F75:F76" si="7">(E75*100)/$D$82</f>
        <v>0</v>
      </c>
      <c r="G75" s="91">
        <v>0.5</v>
      </c>
      <c r="H75" s="25">
        <f t="shared" si="4"/>
        <v>0</v>
      </c>
      <c r="I75" s="36"/>
    </row>
    <row r="76" spans="1:24">
      <c r="A76" s="93">
        <f t="shared" si="5"/>
        <v>3</v>
      </c>
      <c r="B76" s="110" t="s">
        <v>85</v>
      </c>
      <c r="C76" s="110"/>
      <c r="D76" s="65">
        <v>4</v>
      </c>
      <c r="E76" s="91">
        <f t="shared" si="6"/>
        <v>4</v>
      </c>
      <c r="F76" s="35">
        <f t="shared" si="7"/>
        <v>80</v>
      </c>
      <c r="G76" s="91">
        <v>0.8</v>
      </c>
      <c r="H76" s="25">
        <f t="shared" si="4"/>
        <v>64</v>
      </c>
      <c r="I76" s="36"/>
    </row>
    <row r="77" spans="1:24" ht="12.75">
      <c r="A77" s="93">
        <f t="shared" si="5"/>
        <v>4</v>
      </c>
      <c r="B77" s="110" t="s">
        <v>86</v>
      </c>
      <c r="C77" s="110"/>
      <c r="D77" s="65">
        <v>0</v>
      </c>
      <c r="E77" s="37"/>
      <c r="F77" s="35">
        <f>(D77*100)/$D$82</f>
        <v>0</v>
      </c>
      <c r="G77" s="91">
        <v>0.9</v>
      </c>
      <c r="H77" s="25">
        <f t="shared" si="4"/>
        <v>0</v>
      </c>
      <c r="I77" s="36"/>
      <c r="X77" s="105"/>
    </row>
    <row r="78" spans="1:24">
      <c r="A78" s="93">
        <f t="shared" si="5"/>
        <v>5</v>
      </c>
      <c r="B78" s="110" t="s">
        <v>87</v>
      </c>
      <c r="C78" s="110"/>
      <c r="D78" s="65">
        <v>1</v>
      </c>
      <c r="E78" s="37"/>
      <c r="F78" s="35">
        <f>(D78*100)/$D$82</f>
        <v>20</v>
      </c>
      <c r="G78" s="91">
        <v>1</v>
      </c>
      <c r="H78" s="25">
        <f t="shared" si="4"/>
        <v>20</v>
      </c>
      <c r="I78" s="36"/>
    </row>
    <row r="79" spans="1:24">
      <c r="A79" s="93">
        <f t="shared" si="5"/>
        <v>6</v>
      </c>
      <c r="B79" s="110" t="s">
        <v>66</v>
      </c>
      <c r="C79" s="110"/>
      <c r="D79" s="65">
        <v>0</v>
      </c>
      <c r="E79" s="37"/>
      <c r="F79" s="35">
        <f t="shared" ref="F79:F81" si="8">(D79*100)/$D$82</f>
        <v>0</v>
      </c>
      <c r="G79" s="91">
        <v>0.5</v>
      </c>
      <c r="H79" s="25">
        <f t="shared" si="4"/>
        <v>0</v>
      </c>
      <c r="I79" s="36"/>
    </row>
    <row r="80" spans="1:24">
      <c r="A80" s="93">
        <f t="shared" si="5"/>
        <v>7</v>
      </c>
      <c r="B80" s="110" t="s">
        <v>67</v>
      </c>
      <c r="C80" s="110"/>
      <c r="D80" s="65">
        <v>1</v>
      </c>
      <c r="E80" s="37"/>
      <c r="F80" s="35">
        <f t="shared" si="8"/>
        <v>20</v>
      </c>
      <c r="G80" s="91">
        <v>0.3</v>
      </c>
      <c r="H80" s="25">
        <f t="shared" si="4"/>
        <v>6</v>
      </c>
      <c r="I80" s="36"/>
    </row>
    <row r="81" spans="1:9">
      <c r="A81" s="93">
        <f t="shared" si="5"/>
        <v>8</v>
      </c>
      <c r="B81" s="110" t="s">
        <v>68</v>
      </c>
      <c r="C81" s="110"/>
      <c r="D81" s="65">
        <v>2</v>
      </c>
      <c r="E81" s="37"/>
      <c r="F81" s="35">
        <f t="shared" si="8"/>
        <v>40</v>
      </c>
      <c r="G81" s="91">
        <v>0.6</v>
      </c>
      <c r="H81" s="25">
        <f t="shared" si="4"/>
        <v>24</v>
      </c>
      <c r="I81" s="36"/>
    </row>
    <row r="82" spans="1:9">
      <c r="A82" s="126" t="s">
        <v>88</v>
      </c>
      <c r="B82" s="116"/>
      <c r="C82" s="116"/>
      <c r="D82" s="91">
        <v>5</v>
      </c>
      <c r="E82" s="116" t="s">
        <v>89</v>
      </c>
      <c r="F82" s="116"/>
      <c r="G82" s="116"/>
      <c r="H82" s="59">
        <f>SUM(H74:H81)</f>
        <v>134</v>
      </c>
      <c r="I82" s="26" t="s">
        <v>90</v>
      </c>
    </row>
    <row r="83" spans="1:9" ht="11.25" customHeight="1">
      <c r="A83" s="117" t="s">
        <v>271</v>
      </c>
      <c r="B83" s="118"/>
      <c r="C83" s="118"/>
      <c r="D83" s="118"/>
      <c r="E83" s="118"/>
      <c r="F83" s="118"/>
      <c r="G83" s="119"/>
      <c r="H83" s="25" t="s">
        <v>91</v>
      </c>
      <c r="I83" s="26"/>
    </row>
    <row r="84" spans="1:9">
      <c r="A84" s="120"/>
      <c r="B84" s="121"/>
      <c r="C84" s="121"/>
      <c r="D84" s="121"/>
      <c r="E84" s="121"/>
      <c r="F84" s="121"/>
      <c r="G84" s="122"/>
      <c r="H84" s="25" t="s">
        <v>92</v>
      </c>
      <c r="I84" s="26"/>
    </row>
    <row r="85" spans="1:9" ht="12" thickBot="1">
      <c r="A85" s="123"/>
      <c r="B85" s="124"/>
      <c r="C85" s="124"/>
      <c r="D85" s="124"/>
      <c r="E85" s="124"/>
      <c r="F85" s="124"/>
      <c r="G85" s="125"/>
      <c r="H85" s="38" t="s">
        <v>93</v>
      </c>
      <c r="I85" s="39"/>
    </row>
    <row r="86" spans="1:9" ht="12" thickBot="1"/>
    <row r="87" spans="1:9">
      <c r="A87" s="128" t="s">
        <v>269</v>
      </c>
      <c r="B87" s="129"/>
      <c r="C87" s="129"/>
      <c r="D87" s="129"/>
      <c r="E87" s="129"/>
      <c r="F87" s="129"/>
      <c r="G87" s="129"/>
      <c r="H87" s="129"/>
      <c r="I87" s="130"/>
    </row>
    <row r="88" spans="1:9">
      <c r="A88" s="114" t="s">
        <v>266</v>
      </c>
      <c r="B88" s="115"/>
      <c r="C88" s="115"/>
      <c r="D88" s="115" t="s">
        <v>268</v>
      </c>
      <c r="E88" s="115"/>
      <c r="F88" s="115"/>
      <c r="G88" s="115"/>
      <c r="H88" s="98" t="s">
        <v>274</v>
      </c>
      <c r="I88" s="26" t="s">
        <v>2</v>
      </c>
    </row>
    <row r="89" spans="1:9" ht="11.25" customHeight="1">
      <c r="A89" s="114" t="s">
        <v>267</v>
      </c>
      <c r="B89" s="115"/>
      <c r="C89" s="115"/>
      <c r="D89" s="106" t="s">
        <v>46</v>
      </c>
      <c r="E89" s="106"/>
      <c r="F89" s="106"/>
      <c r="G89" s="106"/>
      <c r="H89" s="28" t="s">
        <v>73</v>
      </c>
      <c r="I89" s="29" t="s">
        <v>73</v>
      </c>
    </row>
    <row r="90" spans="1:9">
      <c r="A90" s="114" t="s">
        <v>273</v>
      </c>
      <c r="B90" s="115"/>
      <c r="C90" s="115"/>
      <c r="D90" s="115" t="s">
        <v>272</v>
      </c>
      <c r="E90" s="115"/>
      <c r="F90" s="115"/>
      <c r="G90" s="115"/>
      <c r="H90" s="64" t="s">
        <v>248</v>
      </c>
      <c r="I90" s="101" t="s">
        <v>249</v>
      </c>
    </row>
    <row r="91" spans="1:9" ht="22.5">
      <c r="A91" s="79" t="s">
        <v>75</v>
      </c>
      <c r="B91" s="127" t="s">
        <v>76</v>
      </c>
      <c r="C91" s="127"/>
      <c r="D91" s="92" t="s">
        <v>77</v>
      </c>
      <c r="E91" s="92" t="s">
        <v>78</v>
      </c>
      <c r="F91" s="92" t="s">
        <v>79</v>
      </c>
      <c r="G91" s="90" t="s">
        <v>80</v>
      </c>
      <c r="H91" s="28" t="s">
        <v>81</v>
      </c>
      <c r="I91" s="30" t="s">
        <v>82</v>
      </c>
    </row>
    <row r="92" spans="1:9">
      <c r="A92" s="93">
        <v>1</v>
      </c>
      <c r="B92" s="110" t="s">
        <v>83</v>
      </c>
      <c r="C92" s="110"/>
      <c r="D92" s="65">
        <v>3</v>
      </c>
      <c r="E92" s="91">
        <f>D92</f>
        <v>3</v>
      </c>
      <c r="F92" s="35">
        <f>(E92*100)/$D$100</f>
        <v>75</v>
      </c>
      <c r="G92" s="91">
        <v>0.2</v>
      </c>
      <c r="H92" s="25">
        <f t="shared" ref="H92:H99" si="9">G92*F92</f>
        <v>15</v>
      </c>
      <c r="I92" s="36"/>
    </row>
    <row r="93" spans="1:9">
      <c r="A93" s="93">
        <f t="shared" ref="A93:A99" si="10">A92+1</f>
        <v>2</v>
      </c>
      <c r="B93" s="110" t="s">
        <v>84</v>
      </c>
      <c r="C93" s="110"/>
      <c r="D93" s="65">
        <v>0</v>
      </c>
      <c r="E93" s="91">
        <f t="shared" ref="E93:E94" si="11">D93</f>
        <v>0</v>
      </c>
      <c r="F93" s="35">
        <f>(E93*100)/$E$14</f>
        <v>0</v>
      </c>
      <c r="G93" s="91">
        <v>0.5</v>
      </c>
      <c r="H93" s="25">
        <f t="shared" si="9"/>
        <v>0</v>
      </c>
      <c r="I93" s="36"/>
    </row>
    <row r="94" spans="1:9">
      <c r="A94" s="93">
        <f t="shared" si="10"/>
        <v>3</v>
      </c>
      <c r="B94" s="110" t="s">
        <v>85</v>
      </c>
      <c r="C94" s="110"/>
      <c r="D94" s="65">
        <v>0</v>
      </c>
      <c r="E94" s="91">
        <f t="shared" si="11"/>
        <v>0</v>
      </c>
      <c r="F94" s="35">
        <f>(E94*100)/$E$14</f>
        <v>0</v>
      </c>
      <c r="G94" s="91">
        <v>0.8</v>
      </c>
      <c r="H94" s="25">
        <f t="shared" si="9"/>
        <v>0</v>
      </c>
      <c r="I94" s="36"/>
    </row>
    <row r="95" spans="1:9">
      <c r="A95" s="93">
        <f t="shared" si="10"/>
        <v>4</v>
      </c>
      <c r="B95" s="110" t="s">
        <v>86</v>
      </c>
      <c r="C95" s="110"/>
      <c r="D95" s="65">
        <v>0</v>
      </c>
      <c r="E95" s="37"/>
      <c r="F95" s="35">
        <f>(D95*100)/$E$14</f>
        <v>0</v>
      </c>
      <c r="G95" s="91">
        <v>0.9</v>
      </c>
      <c r="H95" s="25">
        <f t="shared" si="9"/>
        <v>0</v>
      </c>
      <c r="I95" s="36"/>
    </row>
    <row r="96" spans="1:9">
      <c r="A96" s="93">
        <f t="shared" si="10"/>
        <v>5</v>
      </c>
      <c r="B96" s="110" t="s">
        <v>87</v>
      </c>
      <c r="C96" s="110"/>
      <c r="D96" s="65">
        <v>0</v>
      </c>
      <c r="E96" s="37"/>
      <c r="F96" s="35">
        <f>(D96*100)/$E$14</f>
        <v>0</v>
      </c>
      <c r="G96" s="91">
        <v>1</v>
      </c>
      <c r="H96" s="25">
        <f t="shared" si="9"/>
        <v>0</v>
      </c>
      <c r="I96" s="36"/>
    </row>
    <row r="97" spans="1:9">
      <c r="A97" s="93">
        <f t="shared" si="10"/>
        <v>6</v>
      </c>
      <c r="B97" s="110" t="s">
        <v>66</v>
      </c>
      <c r="C97" s="110"/>
      <c r="D97" s="65">
        <v>0</v>
      </c>
      <c r="E97" s="37"/>
      <c r="F97" s="35">
        <f>(D97*100)/$E$14</f>
        <v>0</v>
      </c>
      <c r="G97" s="91">
        <v>0.5</v>
      </c>
      <c r="H97" s="25">
        <f t="shared" si="9"/>
        <v>0</v>
      </c>
      <c r="I97" s="36"/>
    </row>
    <row r="98" spans="1:9">
      <c r="A98" s="93">
        <f t="shared" si="10"/>
        <v>7</v>
      </c>
      <c r="B98" s="110" t="s">
        <v>67</v>
      </c>
      <c r="C98" s="110"/>
      <c r="D98" s="65">
        <v>0</v>
      </c>
      <c r="E98" s="37"/>
      <c r="F98" s="35">
        <f>(D98*100)/$E$14</f>
        <v>0</v>
      </c>
      <c r="G98" s="91">
        <v>0.3</v>
      </c>
      <c r="H98" s="25">
        <f t="shared" si="9"/>
        <v>0</v>
      </c>
      <c r="I98" s="36"/>
    </row>
    <row r="99" spans="1:9">
      <c r="A99" s="93">
        <f t="shared" si="10"/>
        <v>8</v>
      </c>
      <c r="B99" s="110" t="s">
        <v>68</v>
      </c>
      <c r="C99" s="110"/>
      <c r="D99" s="65">
        <v>3</v>
      </c>
      <c r="E99" s="37"/>
      <c r="F99" s="35">
        <f>(D99*100)/$D$100</f>
        <v>75</v>
      </c>
      <c r="G99" s="91">
        <v>0.6</v>
      </c>
      <c r="H99" s="25">
        <f t="shared" si="9"/>
        <v>45</v>
      </c>
      <c r="I99" s="36"/>
    </row>
    <row r="100" spans="1:9">
      <c r="A100" s="126" t="s">
        <v>88</v>
      </c>
      <c r="B100" s="116"/>
      <c r="C100" s="116"/>
      <c r="D100" s="91">
        <v>4</v>
      </c>
      <c r="E100" s="116" t="s">
        <v>89</v>
      </c>
      <c r="F100" s="116"/>
      <c r="G100" s="116"/>
      <c r="H100" s="25">
        <f>SUM(H92:H99)</f>
        <v>60</v>
      </c>
      <c r="I100" s="26" t="s">
        <v>90</v>
      </c>
    </row>
    <row r="101" spans="1:9" ht="11.25" customHeight="1">
      <c r="A101" s="117" t="s">
        <v>271</v>
      </c>
      <c r="B101" s="118"/>
      <c r="C101" s="118"/>
      <c r="D101" s="118"/>
      <c r="E101" s="118"/>
      <c r="F101" s="118"/>
      <c r="G101" s="119"/>
      <c r="H101" s="25" t="s">
        <v>91</v>
      </c>
      <c r="I101" s="26"/>
    </row>
    <row r="102" spans="1:9">
      <c r="A102" s="120"/>
      <c r="B102" s="121"/>
      <c r="C102" s="121"/>
      <c r="D102" s="121"/>
      <c r="E102" s="121"/>
      <c r="F102" s="121"/>
      <c r="G102" s="122"/>
      <c r="H102" s="25" t="s">
        <v>92</v>
      </c>
      <c r="I102" s="26"/>
    </row>
    <row r="103" spans="1:9" ht="12" thickBot="1">
      <c r="A103" s="123"/>
      <c r="B103" s="124"/>
      <c r="C103" s="124"/>
      <c r="D103" s="124"/>
      <c r="E103" s="124"/>
      <c r="F103" s="124"/>
      <c r="G103" s="125"/>
      <c r="H103" s="38" t="s">
        <v>93</v>
      </c>
      <c r="I103" s="39"/>
    </row>
    <row r="104" spans="1:9" ht="12" thickBot="1"/>
    <row r="105" spans="1:9">
      <c r="A105" s="128" t="s">
        <v>269</v>
      </c>
      <c r="B105" s="129"/>
      <c r="C105" s="129"/>
      <c r="D105" s="129"/>
      <c r="E105" s="129"/>
      <c r="F105" s="129"/>
      <c r="G105" s="129"/>
      <c r="H105" s="129"/>
      <c r="I105" s="130"/>
    </row>
    <row r="106" spans="1:9">
      <c r="A106" s="114" t="s">
        <v>266</v>
      </c>
      <c r="B106" s="115"/>
      <c r="C106" s="115"/>
      <c r="D106" s="115" t="s">
        <v>268</v>
      </c>
      <c r="E106" s="115"/>
      <c r="F106" s="115"/>
      <c r="G106" s="115"/>
      <c r="H106" s="98" t="s">
        <v>274</v>
      </c>
      <c r="I106" s="26" t="s">
        <v>2</v>
      </c>
    </row>
    <row r="107" spans="1:9" ht="11.25" customHeight="1">
      <c r="A107" s="114" t="s">
        <v>267</v>
      </c>
      <c r="B107" s="115"/>
      <c r="C107" s="115"/>
      <c r="D107" s="106" t="s">
        <v>46</v>
      </c>
      <c r="E107" s="106"/>
      <c r="F107" s="106"/>
      <c r="G107" s="106"/>
      <c r="H107" s="28" t="s">
        <v>73</v>
      </c>
      <c r="I107" s="29" t="s">
        <v>73</v>
      </c>
    </row>
    <row r="108" spans="1:9">
      <c r="A108" s="114" t="s">
        <v>273</v>
      </c>
      <c r="B108" s="115"/>
      <c r="C108" s="115"/>
      <c r="D108" s="115" t="s">
        <v>272</v>
      </c>
      <c r="E108" s="115"/>
      <c r="F108" s="115"/>
      <c r="G108" s="115"/>
      <c r="H108" s="64" t="s">
        <v>249</v>
      </c>
      <c r="I108" s="101" t="s">
        <v>250</v>
      </c>
    </row>
    <row r="109" spans="1:9" ht="22.5">
      <c r="A109" s="79" t="s">
        <v>75</v>
      </c>
      <c r="B109" s="127" t="s">
        <v>76</v>
      </c>
      <c r="C109" s="127"/>
      <c r="D109" s="92" t="s">
        <v>77</v>
      </c>
      <c r="E109" s="92" t="s">
        <v>78</v>
      </c>
      <c r="F109" s="92" t="s">
        <v>79</v>
      </c>
      <c r="G109" s="90" t="s">
        <v>80</v>
      </c>
      <c r="H109" s="28" t="s">
        <v>81</v>
      </c>
      <c r="I109" s="30" t="s">
        <v>82</v>
      </c>
    </row>
    <row r="110" spans="1:9">
      <c r="A110" s="93">
        <v>1</v>
      </c>
      <c r="B110" s="110" t="s">
        <v>83</v>
      </c>
      <c r="C110" s="110"/>
      <c r="D110" s="65">
        <v>1</v>
      </c>
      <c r="E110" s="91">
        <f>D110</f>
        <v>1</v>
      </c>
      <c r="F110" s="35">
        <f>(E110*100)/$D$118</f>
        <v>50</v>
      </c>
      <c r="G110" s="91">
        <v>0.2</v>
      </c>
      <c r="H110" s="25">
        <f t="shared" ref="H110:H117" si="12">G110*F110</f>
        <v>10</v>
      </c>
      <c r="I110" s="36"/>
    </row>
    <row r="111" spans="1:9">
      <c r="A111" s="93">
        <f t="shared" ref="A111:A117" si="13">A110+1</f>
        <v>2</v>
      </c>
      <c r="B111" s="110" t="s">
        <v>84</v>
      </c>
      <c r="C111" s="110"/>
      <c r="D111" s="65">
        <v>0</v>
      </c>
      <c r="E111" s="91">
        <f t="shared" ref="E111:E112" si="14">D111</f>
        <v>0</v>
      </c>
      <c r="F111" s="35">
        <f t="shared" ref="F111:F112" si="15">(E111*100)/$D$118</f>
        <v>0</v>
      </c>
      <c r="G111" s="91">
        <v>0.5</v>
      </c>
      <c r="H111" s="25">
        <f t="shared" si="12"/>
        <v>0</v>
      </c>
      <c r="I111" s="36"/>
    </row>
    <row r="112" spans="1:9">
      <c r="A112" s="93">
        <f t="shared" si="13"/>
        <v>3</v>
      </c>
      <c r="B112" s="110" t="s">
        <v>85</v>
      </c>
      <c r="C112" s="110"/>
      <c r="D112" s="65">
        <v>1</v>
      </c>
      <c r="E112" s="91">
        <f t="shared" si="14"/>
        <v>1</v>
      </c>
      <c r="F112" s="35">
        <f t="shared" si="15"/>
        <v>50</v>
      </c>
      <c r="G112" s="91">
        <v>0.8</v>
      </c>
      <c r="H112" s="25">
        <f t="shared" si="12"/>
        <v>40</v>
      </c>
      <c r="I112" s="36"/>
    </row>
    <row r="113" spans="1:9">
      <c r="A113" s="93">
        <f t="shared" si="13"/>
        <v>4</v>
      </c>
      <c r="B113" s="110" t="s">
        <v>86</v>
      </c>
      <c r="C113" s="110"/>
      <c r="D113" s="65">
        <v>0</v>
      </c>
      <c r="E113" s="37"/>
      <c r="F113" s="35">
        <f>(D113*100)/$D$118</f>
        <v>0</v>
      </c>
      <c r="G113" s="91">
        <v>0.9</v>
      </c>
      <c r="H113" s="25">
        <f t="shared" si="12"/>
        <v>0</v>
      </c>
      <c r="I113" s="36"/>
    </row>
    <row r="114" spans="1:9">
      <c r="A114" s="93">
        <f t="shared" si="13"/>
        <v>5</v>
      </c>
      <c r="B114" s="110" t="s">
        <v>87</v>
      </c>
      <c r="C114" s="110"/>
      <c r="D114" s="65">
        <v>0</v>
      </c>
      <c r="E114" s="37"/>
      <c r="F114" s="35">
        <f t="shared" ref="F114:F117" si="16">(D114*100)/$D$118</f>
        <v>0</v>
      </c>
      <c r="G114" s="91">
        <v>1</v>
      </c>
      <c r="H114" s="25">
        <f t="shared" si="12"/>
        <v>0</v>
      </c>
      <c r="I114" s="36"/>
    </row>
    <row r="115" spans="1:9">
      <c r="A115" s="93">
        <f t="shared" si="13"/>
        <v>6</v>
      </c>
      <c r="B115" s="110" t="s">
        <v>66</v>
      </c>
      <c r="C115" s="110"/>
      <c r="D115" s="65">
        <v>0</v>
      </c>
      <c r="E115" s="37"/>
      <c r="F115" s="35">
        <f t="shared" si="16"/>
        <v>0</v>
      </c>
      <c r="G115" s="91">
        <v>0.5</v>
      </c>
      <c r="H115" s="25">
        <f t="shared" si="12"/>
        <v>0</v>
      </c>
      <c r="I115" s="36"/>
    </row>
    <row r="116" spans="1:9">
      <c r="A116" s="93">
        <f t="shared" si="13"/>
        <v>7</v>
      </c>
      <c r="B116" s="110" t="s">
        <v>67</v>
      </c>
      <c r="C116" s="110"/>
      <c r="D116" s="65">
        <v>0</v>
      </c>
      <c r="E116" s="37"/>
      <c r="F116" s="35">
        <f t="shared" si="16"/>
        <v>0</v>
      </c>
      <c r="G116" s="91">
        <v>0.3</v>
      </c>
      <c r="H116" s="25">
        <f t="shared" si="12"/>
        <v>0</v>
      </c>
      <c r="I116" s="36"/>
    </row>
    <row r="117" spans="1:9">
      <c r="A117" s="93">
        <f t="shared" si="13"/>
        <v>8</v>
      </c>
      <c r="B117" s="110" t="s">
        <v>68</v>
      </c>
      <c r="C117" s="110"/>
      <c r="D117" s="65">
        <v>1</v>
      </c>
      <c r="E117" s="37"/>
      <c r="F117" s="35">
        <f t="shared" si="16"/>
        <v>50</v>
      </c>
      <c r="G117" s="91">
        <v>0.6</v>
      </c>
      <c r="H117" s="25">
        <f t="shared" si="12"/>
        <v>30</v>
      </c>
      <c r="I117" s="36"/>
    </row>
    <row r="118" spans="1:9">
      <c r="A118" s="126" t="s">
        <v>88</v>
      </c>
      <c r="B118" s="116"/>
      <c r="C118" s="116"/>
      <c r="D118" s="91">
        <v>2</v>
      </c>
      <c r="E118" s="116" t="s">
        <v>89</v>
      </c>
      <c r="F118" s="116"/>
      <c r="G118" s="116"/>
      <c r="H118" s="25">
        <f>SUM(H110:H117)</f>
        <v>80</v>
      </c>
      <c r="I118" s="26" t="s">
        <v>90</v>
      </c>
    </row>
    <row r="119" spans="1:9" ht="11.25" customHeight="1">
      <c r="A119" s="117" t="s">
        <v>271</v>
      </c>
      <c r="B119" s="118"/>
      <c r="C119" s="118"/>
      <c r="D119" s="118"/>
      <c r="E119" s="118"/>
      <c r="F119" s="118"/>
      <c r="G119" s="119"/>
      <c r="H119" s="25" t="s">
        <v>91</v>
      </c>
      <c r="I119" s="26"/>
    </row>
    <row r="120" spans="1:9">
      <c r="A120" s="120"/>
      <c r="B120" s="121"/>
      <c r="C120" s="121"/>
      <c r="D120" s="121"/>
      <c r="E120" s="121"/>
      <c r="F120" s="121"/>
      <c r="G120" s="122"/>
      <c r="H120" s="25" t="s">
        <v>92</v>
      </c>
      <c r="I120" s="26"/>
    </row>
    <row r="121" spans="1:9" ht="12" thickBot="1">
      <c r="A121" s="123"/>
      <c r="B121" s="124"/>
      <c r="C121" s="124"/>
      <c r="D121" s="124"/>
      <c r="E121" s="124"/>
      <c r="F121" s="124"/>
      <c r="G121" s="125"/>
      <c r="H121" s="38" t="s">
        <v>93</v>
      </c>
      <c r="I121" s="39"/>
    </row>
    <row r="122" spans="1:9" ht="12" thickBot="1"/>
    <row r="123" spans="1:9">
      <c r="A123" s="128" t="s">
        <v>269</v>
      </c>
      <c r="B123" s="129"/>
      <c r="C123" s="129"/>
      <c r="D123" s="129"/>
      <c r="E123" s="129"/>
      <c r="F123" s="129"/>
      <c r="G123" s="129"/>
      <c r="H123" s="129"/>
      <c r="I123" s="130"/>
    </row>
    <row r="124" spans="1:9">
      <c r="A124" s="114" t="s">
        <v>266</v>
      </c>
      <c r="B124" s="115"/>
      <c r="C124" s="115"/>
      <c r="D124" s="115" t="s">
        <v>268</v>
      </c>
      <c r="E124" s="115"/>
      <c r="F124" s="115"/>
      <c r="G124" s="115"/>
      <c r="H124" s="98" t="s">
        <v>274</v>
      </c>
      <c r="I124" s="26" t="s">
        <v>2</v>
      </c>
    </row>
    <row r="125" spans="1:9" ht="11.25" customHeight="1">
      <c r="A125" s="114" t="s">
        <v>267</v>
      </c>
      <c r="B125" s="115"/>
      <c r="C125" s="115"/>
      <c r="D125" s="106" t="s">
        <v>46</v>
      </c>
      <c r="E125" s="106"/>
      <c r="F125" s="106"/>
      <c r="G125" s="106"/>
      <c r="H125" s="28" t="s">
        <v>73</v>
      </c>
      <c r="I125" s="29" t="s">
        <v>73</v>
      </c>
    </row>
    <row r="126" spans="1:9">
      <c r="A126" s="114" t="s">
        <v>273</v>
      </c>
      <c r="B126" s="115"/>
      <c r="C126" s="115"/>
      <c r="D126" s="115" t="s">
        <v>272</v>
      </c>
      <c r="E126" s="115"/>
      <c r="F126" s="115"/>
      <c r="G126" s="115"/>
      <c r="H126" s="64" t="s">
        <v>250</v>
      </c>
      <c r="I126" s="101" t="s">
        <v>251</v>
      </c>
    </row>
    <row r="127" spans="1:9" ht="22.5">
      <c r="A127" s="79" t="s">
        <v>75</v>
      </c>
      <c r="B127" s="127" t="s">
        <v>76</v>
      </c>
      <c r="C127" s="127"/>
      <c r="D127" s="92" t="s">
        <v>77</v>
      </c>
      <c r="E127" s="92" t="s">
        <v>78</v>
      </c>
      <c r="F127" s="92" t="s">
        <v>79</v>
      </c>
      <c r="G127" s="90" t="s">
        <v>80</v>
      </c>
      <c r="H127" s="28" t="s">
        <v>81</v>
      </c>
      <c r="I127" s="30" t="s">
        <v>82</v>
      </c>
    </row>
    <row r="128" spans="1:9">
      <c r="A128" s="93">
        <v>1</v>
      </c>
      <c r="B128" s="110" t="s">
        <v>83</v>
      </c>
      <c r="C128" s="110"/>
      <c r="D128" s="65">
        <v>1</v>
      </c>
      <c r="E128" s="91">
        <f>D128</f>
        <v>1</v>
      </c>
      <c r="F128" s="35">
        <f>(E128*100)/$D$136</f>
        <v>25</v>
      </c>
      <c r="G128" s="91">
        <v>0.2</v>
      </c>
      <c r="H128" s="25">
        <f>G128*F128</f>
        <v>5</v>
      </c>
      <c r="I128" s="36"/>
    </row>
    <row r="129" spans="1:9">
      <c r="A129" s="93">
        <f t="shared" ref="A129:A135" si="17">A128+1</f>
        <v>2</v>
      </c>
      <c r="B129" s="110" t="s">
        <v>84</v>
      </c>
      <c r="C129" s="110"/>
      <c r="D129" s="65">
        <v>0</v>
      </c>
      <c r="E129" s="91">
        <f t="shared" ref="E129:E130" si="18">D129</f>
        <v>0</v>
      </c>
      <c r="F129" s="35">
        <f t="shared" ref="F129:F130" si="19">(E129*100)/$D$136</f>
        <v>0</v>
      </c>
      <c r="G129" s="91">
        <v>0.5</v>
      </c>
      <c r="H129" s="25">
        <f t="shared" ref="H129:H134" si="20">G129*F129</f>
        <v>0</v>
      </c>
      <c r="I129" s="36"/>
    </row>
    <row r="130" spans="1:9">
      <c r="A130" s="93">
        <f t="shared" si="17"/>
        <v>3</v>
      </c>
      <c r="B130" s="110" t="s">
        <v>85</v>
      </c>
      <c r="C130" s="110"/>
      <c r="D130" s="65">
        <v>0</v>
      </c>
      <c r="E130" s="91">
        <f t="shared" si="18"/>
        <v>0</v>
      </c>
      <c r="F130" s="35">
        <f t="shared" si="19"/>
        <v>0</v>
      </c>
      <c r="G130" s="91">
        <v>0.8</v>
      </c>
      <c r="H130" s="25">
        <f t="shared" si="20"/>
        <v>0</v>
      </c>
      <c r="I130" s="36"/>
    </row>
    <row r="131" spans="1:9">
      <c r="A131" s="93">
        <f t="shared" si="17"/>
        <v>4</v>
      </c>
      <c r="B131" s="110" t="s">
        <v>86</v>
      </c>
      <c r="C131" s="110"/>
      <c r="D131" s="65">
        <v>0</v>
      </c>
      <c r="E131" s="37"/>
      <c r="F131" s="35">
        <f>(D131*100)/$D$136</f>
        <v>0</v>
      </c>
      <c r="G131" s="91">
        <v>0.9</v>
      </c>
      <c r="H131" s="25">
        <f t="shared" si="20"/>
        <v>0</v>
      </c>
      <c r="I131" s="36"/>
    </row>
    <row r="132" spans="1:9">
      <c r="A132" s="93">
        <f t="shared" si="17"/>
        <v>5</v>
      </c>
      <c r="B132" s="110" t="s">
        <v>87</v>
      </c>
      <c r="C132" s="110"/>
      <c r="D132" s="65">
        <v>0</v>
      </c>
      <c r="E132" s="37"/>
      <c r="F132" s="35">
        <f t="shared" ref="F132:F134" si="21">(D132*100)/$D$136</f>
        <v>0</v>
      </c>
      <c r="G132" s="91">
        <v>1</v>
      </c>
      <c r="H132" s="25">
        <f t="shared" si="20"/>
        <v>0</v>
      </c>
      <c r="I132" s="36"/>
    </row>
    <row r="133" spans="1:9">
      <c r="A133" s="93">
        <f t="shared" si="17"/>
        <v>6</v>
      </c>
      <c r="B133" s="110" t="s">
        <v>66</v>
      </c>
      <c r="C133" s="110"/>
      <c r="D133" s="65">
        <v>0</v>
      </c>
      <c r="E133" s="37"/>
      <c r="F133" s="35">
        <f t="shared" si="21"/>
        <v>0</v>
      </c>
      <c r="G133" s="91">
        <v>0.5</v>
      </c>
      <c r="H133" s="25">
        <f t="shared" si="20"/>
        <v>0</v>
      </c>
      <c r="I133" s="36"/>
    </row>
    <row r="134" spans="1:9">
      <c r="A134" s="93">
        <f t="shared" si="17"/>
        <v>7</v>
      </c>
      <c r="B134" s="110" t="s">
        <v>67</v>
      </c>
      <c r="C134" s="110"/>
      <c r="D134" s="65">
        <v>0</v>
      </c>
      <c r="E134" s="37"/>
      <c r="F134" s="35">
        <f t="shared" si="21"/>
        <v>0</v>
      </c>
      <c r="G134" s="91">
        <v>0.3</v>
      </c>
      <c r="H134" s="25">
        <f t="shared" si="20"/>
        <v>0</v>
      </c>
      <c r="I134" s="36"/>
    </row>
    <row r="135" spans="1:9">
      <c r="A135" s="93">
        <f t="shared" si="17"/>
        <v>8</v>
      </c>
      <c r="B135" s="110" t="s">
        <v>68</v>
      </c>
      <c r="C135" s="110"/>
      <c r="D135" s="65">
        <v>1</v>
      </c>
      <c r="E135" s="37"/>
      <c r="F135" s="35">
        <f>(D135*100)/$D$136</f>
        <v>25</v>
      </c>
      <c r="G135" s="91">
        <v>0.6</v>
      </c>
      <c r="H135" s="25">
        <f>G135*F135</f>
        <v>15</v>
      </c>
      <c r="I135" s="36"/>
    </row>
    <row r="136" spans="1:9">
      <c r="A136" s="126" t="s">
        <v>88</v>
      </c>
      <c r="B136" s="116"/>
      <c r="C136" s="116"/>
      <c r="D136" s="91">
        <v>4</v>
      </c>
      <c r="E136" s="116" t="s">
        <v>89</v>
      </c>
      <c r="F136" s="116"/>
      <c r="G136" s="116"/>
      <c r="H136" s="25">
        <f>SUM(H128:H135)</f>
        <v>20</v>
      </c>
      <c r="I136" s="26" t="s">
        <v>90</v>
      </c>
    </row>
    <row r="137" spans="1:9" ht="11.25" customHeight="1">
      <c r="A137" s="117" t="s">
        <v>271</v>
      </c>
      <c r="B137" s="118"/>
      <c r="C137" s="118"/>
      <c r="D137" s="118"/>
      <c r="E137" s="118"/>
      <c r="F137" s="118"/>
      <c r="G137" s="119"/>
      <c r="H137" s="25" t="s">
        <v>91</v>
      </c>
      <c r="I137" s="26"/>
    </row>
    <row r="138" spans="1:9">
      <c r="A138" s="120"/>
      <c r="B138" s="121"/>
      <c r="C138" s="121"/>
      <c r="D138" s="121"/>
      <c r="E138" s="121"/>
      <c r="F138" s="121"/>
      <c r="G138" s="122"/>
      <c r="H138" s="25" t="s">
        <v>92</v>
      </c>
      <c r="I138" s="26"/>
    </row>
    <row r="139" spans="1:9" ht="12" thickBot="1">
      <c r="A139" s="123"/>
      <c r="B139" s="124"/>
      <c r="C139" s="124"/>
      <c r="D139" s="124"/>
      <c r="E139" s="124"/>
      <c r="F139" s="124"/>
      <c r="G139" s="125"/>
      <c r="H139" s="38" t="s">
        <v>93</v>
      </c>
      <c r="I139" s="39"/>
    </row>
    <row r="140" spans="1:9" ht="12" thickBot="1"/>
    <row r="141" spans="1:9">
      <c r="A141" s="128" t="s">
        <v>269</v>
      </c>
      <c r="B141" s="129"/>
      <c r="C141" s="129"/>
      <c r="D141" s="129"/>
      <c r="E141" s="129"/>
      <c r="F141" s="129"/>
      <c r="G141" s="129"/>
      <c r="H141" s="129"/>
      <c r="I141" s="130"/>
    </row>
    <row r="142" spans="1:9">
      <c r="A142" s="114" t="s">
        <v>266</v>
      </c>
      <c r="B142" s="115"/>
      <c r="C142" s="115"/>
      <c r="D142" s="115" t="s">
        <v>268</v>
      </c>
      <c r="E142" s="115"/>
      <c r="F142" s="115"/>
      <c r="G142" s="115"/>
      <c r="H142" s="98" t="s">
        <v>274</v>
      </c>
      <c r="I142" s="26" t="s">
        <v>2</v>
      </c>
    </row>
    <row r="143" spans="1:9" ht="11.25" customHeight="1">
      <c r="A143" s="114" t="s">
        <v>267</v>
      </c>
      <c r="B143" s="115"/>
      <c r="C143" s="115"/>
      <c r="D143" s="106" t="s">
        <v>46</v>
      </c>
      <c r="E143" s="106"/>
      <c r="F143" s="106"/>
      <c r="G143" s="106"/>
      <c r="H143" s="28" t="s">
        <v>73</v>
      </c>
      <c r="I143" s="29" t="s">
        <v>73</v>
      </c>
    </row>
    <row r="144" spans="1:9">
      <c r="A144" s="114" t="s">
        <v>273</v>
      </c>
      <c r="B144" s="115"/>
      <c r="C144" s="115"/>
      <c r="D144" s="115" t="s">
        <v>272</v>
      </c>
      <c r="E144" s="115"/>
      <c r="F144" s="115"/>
      <c r="G144" s="115"/>
      <c r="H144" s="64" t="s">
        <v>251</v>
      </c>
      <c r="I144" s="101" t="s">
        <v>252</v>
      </c>
    </row>
    <row r="145" spans="1:9" ht="22.5">
      <c r="A145" s="79" t="s">
        <v>75</v>
      </c>
      <c r="B145" s="127" t="s">
        <v>76</v>
      </c>
      <c r="C145" s="127"/>
      <c r="D145" s="92" t="s">
        <v>77</v>
      </c>
      <c r="E145" s="92" t="s">
        <v>78</v>
      </c>
      <c r="F145" s="92" t="s">
        <v>79</v>
      </c>
      <c r="G145" s="90" t="s">
        <v>80</v>
      </c>
      <c r="H145" s="28" t="s">
        <v>81</v>
      </c>
      <c r="I145" s="30" t="s">
        <v>82</v>
      </c>
    </row>
    <row r="146" spans="1:9">
      <c r="A146" s="93">
        <v>1</v>
      </c>
      <c r="B146" s="110" t="s">
        <v>83</v>
      </c>
      <c r="C146" s="110"/>
      <c r="D146" s="65">
        <v>2</v>
      </c>
      <c r="E146" s="91">
        <f>D146</f>
        <v>2</v>
      </c>
      <c r="F146" s="35">
        <f>(E146*100)/$D$154</f>
        <v>66.666666666666671</v>
      </c>
      <c r="G146" s="91">
        <v>0.2</v>
      </c>
      <c r="H146" s="25">
        <f t="shared" ref="H146:H153" si="22">G146*F146</f>
        <v>13.333333333333336</v>
      </c>
      <c r="I146" s="36"/>
    </row>
    <row r="147" spans="1:9">
      <c r="A147" s="93">
        <f t="shared" ref="A147:A153" si="23">A146+1</f>
        <v>2</v>
      </c>
      <c r="B147" s="110" t="s">
        <v>84</v>
      </c>
      <c r="C147" s="110"/>
      <c r="D147" s="65">
        <v>0</v>
      </c>
      <c r="E147" s="91">
        <f t="shared" ref="E147:E148" si="24">D147</f>
        <v>0</v>
      </c>
      <c r="F147" s="35">
        <f t="shared" ref="F147:F148" si="25">(E147*100)/$D$154</f>
        <v>0</v>
      </c>
      <c r="G147" s="91">
        <v>0.5</v>
      </c>
      <c r="H147" s="25">
        <f t="shared" si="22"/>
        <v>0</v>
      </c>
      <c r="I147" s="36"/>
    </row>
    <row r="148" spans="1:9">
      <c r="A148" s="93">
        <f t="shared" si="23"/>
        <v>3</v>
      </c>
      <c r="B148" s="110" t="s">
        <v>85</v>
      </c>
      <c r="C148" s="110"/>
      <c r="D148" s="65">
        <v>2</v>
      </c>
      <c r="E148" s="91">
        <f t="shared" si="24"/>
        <v>2</v>
      </c>
      <c r="F148" s="35">
        <f t="shared" si="25"/>
        <v>66.666666666666671</v>
      </c>
      <c r="G148" s="91">
        <v>0.8</v>
      </c>
      <c r="H148" s="25">
        <f t="shared" si="22"/>
        <v>53.333333333333343</v>
      </c>
      <c r="I148" s="36"/>
    </row>
    <row r="149" spans="1:9">
      <c r="A149" s="93">
        <f t="shared" si="23"/>
        <v>4</v>
      </c>
      <c r="B149" s="110" t="s">
        <v>86</v>
      </c>
      <c r="C149" s="110"/>
      <c r="D149" s="65">
        <v>0</v>
      </c>
      <c r="E149" s="37"/>
      <c r="F149" s="35">
        <f>(D149*100)/$D$154</f>
        <v>0</v>
      </c>
      <c r="G149" s="91">
        <v>0.9</v>
      </c>
      <c r="H149" s="25">
        <f t="shared" si="22"/>
        <v>0</v>
      </c>
      <c r="I149" s="36"/>
    </row>
    <row r="150" spans="1:9">
      <c r="A150" s="93">
        <f t="shared" si="23"/>
        <v>5</v>
      </c>
      <c r="B150" s="110" t="s">
        <v>87</v>
      </c>
      <c r="C150" s="110"/>
      <c r="D150" s="65">
        <v>0</v>
      </c>
      <c r="E150" s="37"/>
      <c r="F150" s="35">
        <f>(D150*100)/$D$154</f>
        <v>0</v>
      </c>
      <c r="G150" s="91">
        <v>1</v>
      </c>
      <c r="H150" s="25">
        <f t="shared" si="22"/>
        <v>0</v>
      </c>
      <c r="I150" s="36"/>
    </row>
    <row r="151" spans="1:9">
      <c r="A151" s="93">
        <f t="shared" si="23"/>
        <v>6</v>
      </c>
      <c r="B151" s="110" t="s">
        <v>66</v>
      </c>
      <c r="C151" s="110"/>
      <c r="D151" s="65">
        <v>0</v>
      </c>
      <c r="E151" s="37"/>
      <c r="F151" s="35">
        <f t="shared" ref="F151:F153" si="26">(D151*100)/$D$154</f>
        <v>0</v>
      </c>
      <c r="G151" s="91">
        <v>0.5</v>
      </c>
      <c r="H151" s="25">
        <f t="shared" si="22"/>
        <v>0</v>
      </c>
      <c r="I151" s="36"/>
    </row>
    <row r="152" spans="1:9">
      <c r="A152" s="93">
        <f t="shared" si="23"/>
        <v>7</v>
      </c>
      <c r="B152" s="110" t="s">
        <v>67</v>
      </c>
      <c r="C152" s="110"/>
      <c r="D152" s="65">
        <v>0</v>
      </c>
      <c r="E152" s="37"/>
      <c r="F152" s="35">
        <f t="shared" si="26"/>
        <v>0</v>
      </c>
      <c r="G152" s="91">
        <v>0.3</v>
      </c>
      <c r="H152" s="25">
        <f t="shared" si="22"/>
        <v>0</v>
      </c>
      <c r="I152" s="36"/>
    </row>
    <row r="153" spans="1:9">
      <c r="A153" s="93">
        <f t="shared" si="23"/>
        <v>8</v>
      </c>
      <c r="B153" s="110" t="s">
        <v>68</v>
      </c>
      <c r="C153" s="110"/>
      <c r="D153" s="65">
        <v>0</v>
      </c>
      <c r="E153" s="37"/>
      <c r="F153" s="35">
        <f t="shared" si="26"/>
        <v>0</v>
      </c>
      <c r="G153" s="91">
        <v>0.6</v>
      </c>
      <c r="H153" s="25">
        <f t="shared" si="22"/>
        <v>0</v>
      </c>
      <c r="I153" s="36"/>
    </row>
    <row r="154" spans="1:9">
      <c r="A154" s="126" t="s">
        <v>88</v>
      </c>
      <c r="B154" s="116"/>
      <c r="C154" s="116"/>
      <c r="D154" s="91">
        <v>3</v>
      </c>
      <c r="E154" s="116" t="s">
        <v>89</v>
      </c>
      <c r="F154" s="116"/>
      <c r="G154" s="116"/>
      <c r="H154" s="25">
        <f>SUM(H146:H153)</f>
        <v>66.666666666666686</v>
      </c>
      <c r="I154" s="26" t="s">
        <v>90</v>
      </c>
    </row>
    <row r="155" spans="1:9" ht="11.25" customHeight="1">
      <c r="A155" s="117" t="s">
        <v>271</v>
      </c>
      <c r="B155" s="118"/>
      <c r="C155" s="118"/>
      <c r="D155" s="118"/>
      <c r="E155" s="118"/>
      <c r="F155" s="118"/>
      <c r="G155" s="119"/>
      <c r="H155" s="25" t="s">
        <v>91</v>
      </c>
      <c r="I155" s="26"/>
    </row>
    <row r="156" spans="1:9">
      <c r="A156" s="120"/>
      <c r="B156" s="121"/>
      <c r="C156" s="121"/>
      <c r="D156" s="121"/>
      <c r="E156" s="121"/>
      <c r="F156" s="121"/>
      <c r="G156" s="122"/>
      <c r="H156" s="25" t="s">
        <v>92</v>
      </c>
      <c r="I156" s="26"/>
    </row>
    <row r="157" spans="1:9" ht="12" thickBot="1">
      <c r="A157" s="123"/>
      <c r="B157" s="124"/>
      <c r="C157" s="124"/>
      <c r="D157" s="124"/>
      <c r="E157" s="124"/>
      <c r="F157" s="124"/>
      <c r="G157" s="125"/>
      <c r="H157" s="38" t="s">
        <v>93</v>
      </c>
      <c r="I157" s="39"/>
    </row>
    <row r="158" spans="1:9" ht="12" thickBot="1"/>
    <row r="159" spans="1:9">
      <c r="A159" s="128" t="s">
        <v>269</v>
      </c>
      <c r="B159" s="129"/>
      <c r="C159" s="129"/>
      <c r="D159" s="129"/>
      <c r="E159" s="129"/>
      <c r="F159" s="129"/>
      <c r="G159" s="129"/>
      <c r="H159" s="129"/>
      <c r="I159" s="130"/>
    </row>
    <row r="160" spans="1:9">
      <c r="A160" s="114" t="s">
        <v>266</v>
      </c>
      <c r="B160" s="115"/>
      <c r="C160" s="115"/>
      <c r="D160" s="115" t="s">
        <v>268</v>
      </c>
      <c r="E160" s="115"/>
      <c r="F160" s="115"/>
      <c r="G160" s="115"/>
      <c r="H160" s="98" t="s">
        <v>274</v>
      </c>
      <c r="I160" s="26" t="s">
        <v>2</v>
      </c>
    </row>
    <row r="161" spans="1:9" ht="11.25" customHeight="1">
      <c r="A161" s="114" t="s">
        <v>267</v>
      </c>
      <c r="B161" s="115"/>
      <c r="C161" s="115"/>
      <c r="D161" s="106" t="s">
        <v>46</v>
      </c>
      <c r="E161" s="106"/>
      <c r="F161" s="106"/>
      <c r="G161" s="106"/>
      <c r="H161" s="28" t="s">
        <v>73</v>
      </c>
      <c r="I161" s="29" t="s">
        <v>73</v>
      </c>
    </row>
    <row r="162" spans="1:9">
      <c r="A162" s="114" t="s">
        <v>273</v>
      </c>
      <c r="B162" s="115"/>
      <c r="C162" s="115"/>
      <c r="D162" s="115" t="s">
        <v>272</v>
      </c>
      <c r="E162" s="115"/>
      <c r="F162" s="115"/>
      <c r="G162" s="115"/>
      <c r="H162" s="64" t="s">
        <v>252</v>
      </c>
      <c r="I162" s="101" t="s">
        <v>253</v>
      </c>
    </row>
    <row r="163" spans="1:9" ht="22.5">
      <c r="A163" s="79" t="s">
        <v>75</v>
      </c>
      <c r="B163" s="127" t="s">
        <v>76</v>
      </c>
      <c r="C163" s="127"/>
      <c r="D163" s="92" t="s">
        <v>77</v>
      </c>
      <c r="E163" s="92" t="s">
        <v>78</v>
      </c>
      <c r="F163" s="92" t="s">
        <v>79</v>
      </c>
      <c r="G163" s="90" t="s">
        <v>80</v>
      </c>
      <c r="H163" s="28" t="s">
        <v>81</v>
      </c>
      <c r="I163" s="30" t="s">
        <v>82</v>
      </c>
    </row>
    <row r="164" spans="1:9">
      <c r="A164" s="93">
        <v>1</v>
      </c>
      <c r="B164" s="110" t="s">
        <v>83</v>
      </c>
      <c r="C164" s="110"/>
      <c r="D164" s="65">
        <v>5</v>
      </c>
      <c r="E164" s="91">
        <f>D164</f>
        <v>5</v>
      </c>
      <c r="F164" s="35">
        <f>(E164*100)/$D$172</f>
        <v>125</v>
      </c>
      <c r="G164" s="91">
        <v>0.2</v>
      </c>
      <c r="H164" s="25">
        <f t="shared" ref="H164:H171" si="27">G164*F164</f>
        <v>25</v>
      </c>
      <c r="I164" s="36"/>
    </row>
    <row r="165" spans="1:9">
      <c r="A165" s="93">
        <f t="shared" ref="A165:A171" si="28">A164+1</f>
        <v>2</v>
      </c>
      <c r="B165" s="110" t="s">
        <v>84</v>
      </c>
      <c r="C165" s="110"/>
      <c r="D165" s="65">
        <v>0</v>
      </c>
      <c r="E165" s="91">
        <f t="shared" ref="E165:E166" si="29">D165</f>
        <v>0</v>
      </c>
      <c r="F165" s="35">
        <f t="shared" ref="F165:F166" si="30">(E165*100)/$D$172</f>
        <v>0</v>
      </c>
      <c r="G165" s="91">
        <v>0.5</v>
      </c>
      <c r="H165" s="25">
        <f t="shared" si="27"/>
        <v>0</v>
      </c>
      <c r="I165" s="36"/>
    </row>
    <row r="166" spans="1:9">
      <c r="A166" s="93">
        <f t="shared" si="28"/>
        <v>3</v>
      </c>
      <c r="B166" s="110" t="s">
        <v>85</v>
      </c>
      <c r="C166" s="110"/>
      <c r="D166" s="65">
        <v>3</v>
      </c>
      <c r="E166" s="91">
        <f t="shared" si="29"/>
        <v>3</v>
      </c>
      <c r="F166" s="35">
        <f t="shared" si="30"/>
        <v>75</v>
      </c>
      <c r="G166" s="91">
        <v>0.8</v>
      </c>
      <c r="H166" s="25">
        <f t="shared" si="27"/>
        <v>60</v>
      </c>
      <c r="I166" s="36"/>
    </row>
    <row r="167" spans="1:9">
      <c r="A167" s="93">
        <f t="shared" si="28"/>
        <v>4</v>
      </c>
      <c r="B167" s="110" t="s">
        <v>86</v>
      </c>
      <c r="C167" s="110"/>
      <c r="D167" s="65">
        <v>0</v>
      </c>
      <c r="E167" s="37"/>
      <c r="F167" s="35">
        <f>(D167*100)/$D$172</f>
        <v>0</v>
      </c>
      <c r="G167" s="91">
        <v>0.9</v>
      </c>
      <c r="H167" s="25">
        <f t="shared" si="27"/>
        <v>0</v>
      </c>
      <c r="I167" s="36"/>
    </row>
    <row r="168" spans="1:9">
      <c r="A168" s="93">
        <f t="shared" si="28"/>
        <v>5</v>
      </c>
      <c r="B168" s="110" t="s">
        <v>87</v>
      </c>
      <c r="C168" s="110"/>
      <c r="D168" s="65">
        <v>0</v>
      </c>
      <c r="E168" s="37"/>
      <c r="F168" s="35">
        <f t="shared" ref="F168:F171" si="31">(D168*100)/$D$172</f>
        <v>0</v>
      </c>
      <c r="G168" s="91">
        <v>1</v>
      </c>
      <c r="H168" s="25">
        <f t="shared" si="27"/>
        <v>0</v>
      </c>
      <c r="I168" s="36"/>
    </row>
    <row r="169" spans="1:9">
      <c r="A169" s="93">
        <f t="shared" si="28"/>
        <v>6</v>
      </c>
      <c r="B169" s="110" t="s">
        <v>66</v>
      </c>
      <c r="C169" s="110"/>
      <c r="D169" s="65">
        <v>0</v>
      </c>
      <c r="E169" s="37"/>
      <c r="F169" s="35">
        <f t="shared" si="31"/>
        <v>0</v>
      </c>
      <c r="G169" s="91">
        <v>0.5</v>
      </c>
      <c r="H169" s="25">
        <f t="shared" si="27"/>
        <v>0</v>
      </c>
      <c r="I169" s="36"/>
    </row>
    <row r="170" spans="1:9">
      <c r="A170" s="93">
        <f t="shared" si="28"/>
        <v>7</v>
      </c>
      <c r="B170" s="110" t="s">
        <v>67</v>
      </c>
      <c r="C170" s="110"/>
      <c r="D170" s="65">
        <v>0</v>
      </c>
      <c r="E170" s="37"/>
      <c r="F170" s="35">
        <f t="shared" si="31"/>
        <v>0</v>
      </c>
      <c r="G170" s="91">
        <v>0.3</v>
      </c>
      <c r="H170" s="25">
        <f t="shared" si="27"/>
        <v>0</v>
      </c>
      <c r="I170" s="36"/>
    </row>
    <row r="171" spans="1:9">
      <c r="A171" s="93">
        <f t="shared" si="28"/>
        <v>8</v>
      </c>
      <c r="B171" s="110" t="s">
        <v>68</v>
      </c>
      <c r="C171" s="110"/>
      <c r="D171" s="65">
        <v>0</v>
      </c>
      <c r="E171" s="37"/>
      <c r="F171" s="35">
        <f t="shared" si="31"/>
        <v>0</v>
      </c>
      <c r="G171" s="91">
        <v>0.6</v>
      </c>
      <c r="H171" s="25">
        <f t="shared" si="27"/>
        <v>0</v>
      </c>
      <c r="I171" s="36"/>
    </row>
    <row r="172" spans="1:9">
      <c r="A172" s="126" t="s">
        <v>88</v>
      </c>
      <c r="B172" s="116"/>
      <c r="C172" s="116"/>
      <c r="D172" s="91">
        <v>4</v>
      </c>
      <c r="E172" s="116" t="s">
        <v>89</v>
      </c>
      <c r="F172" s="116"/>
      <c r="G172" s="116"/>
      <c r="H172" s="59">
        <f>SUM(H164:H171)</f>
        <v>85</v>
      </c>
      <c r="I172" s="26" t="s">
        <v>90</v>
      </c>
    </row>
    <row r="173" spans="1:9" ht="11.25" customHeight="1">
      <c r="A173" s="117" t="s">
        <v>271</v>
      </c>
      <c r="B173" s="118"/>
      <c r="C173" s="118"/>
      <c r="D173" s="118"/>
      <c r="E173" s="118"/>
      <c r="F173" s="118"/>
      <c r="G173" s="119"/>
      <c r="H173" s="25" t="s">
        <v>91</v>
      </c>
      <c r="I173" s="26"/>
    </row>
    <row r="174" spans="1:9">
      <c r="A174" s="120"/>
      <c r="B174" s="121"/>
      <c r="C174" s="121"/>
      <c r="D174" s="121"/>
      <c r="E174" s="121"/>
      <c r="F174" s="121"/>
      <c r="G174" s="122"/>
      <c r="H174" s="25" t="s">
        <v>92</v>
      </c>
      <c r="I174" s="26"/>
    </row>
    <row r="175" spans="1:9" ht="12" thickBot="1">
      <c r="A175" s="123"/>
      <c r="B175" s="124"/>
      <c r="C175" s="124"/>
      <c r="D175" s="124"/>
      <c r="E175" s="124"/>
      <c r="F175" s="124"/>
      <c r="G175" s="125"/>
      <c r="H175" s="38" t="s">
        <v>93</v>
      </c>
      <c r="I175" s="39"/>
    </row>
    <row r="176" spans="1:9" ht="12" thickBot="1"/>
    <row r="177" spans="1:9">
      <c r="A177" s="128" t="s">
        <v>269</v>
      </c>
      <c r="B177" s="129"/>
      <c r="C177" s="129"/>
      <c r="D177" s="129"/>
      <c r="E177" s="129"/>
      <c r="F177" s="129"/>
      <c r="G177" s="129"/>
      <c r="H177" s="129"/>
      <c r="I177" s="130"/>
    </row>
    <row r="178" spans="1:9">
      <c r="A178" s="114" t="s">
        <v>266</v>
      </c>
      <c r="B178" s="115"/>
      <c r="C178" s="115"/>
      <c r="D178" s="115" t="s">
        <v>268</v>
      </c>
      <c r="E178" s="115"/>
      <c r="F178" s="115"/>
      <c r="G178" s="115"/>
      <c r="H178" s="98" t="s">
        <v>274</v>
      </c>
      <c r="I178" s="26" t="s">
        <v>2</v>
      </c>
    </row>
    <row r="179" spans="1:9" ht="11.25" customHeight="1">
      <c r="A179" s="114" t="s">
        <v>267</v>
      </c>
      <c r="B179" s="115"/>
      <c r="C179" s="115"/>
      <c r="D179" s="106" t="s">
        <v>46</v>
      </c>
      <c r="E179" s="106"/>
      <c r="F179" s="106"/>
      <c r="G179" s="106"/>
      <c r="H179" s="28" t="s">
        <v>73</v>
      </c>
      <c r="I179" s="29" t="s">
        <v>73</v>
      </c>
    </row>
    <row r="180" spans="1:9">
      <c r="A180" s="114" t="s">
        <v>273</v>
      </c>
      <c r="B180" s="115"/>
      <c r="C180" s="115"/>
      <c r="D180" s="115" t="s">
        <v>272</v>
      </c>
      <c r="E180" s="115"/>
      <c r="F180" s="115"/>
      <c r="G180" s="115"/>
      <c r="H180" s="64" t="s">
        <v>253</v>
      </c>
      <c r="I180" s="101" t="s">
        <v>254</v>
      </c>
    </row>
    <row r="181" spans="1:9" ht="22.5">
      <c r="A181" s="79" t="s">
        <v>75</v>
      </c>
      <c r="B181" s="127" t="s">
        <v>76</v>
      </c>
      <c r="C181" s="127"/>
      <c r="D181" s="92" t="s">
        <v>77</v>
      </c>
      <c r="E181" s="92" t="s">
        <v>78</v>
      </c>
      <c r="F181" s="92" t="s">
        <v>79</v>
      </c>
      <c r="G181" s="90" t="s">
        <v>80</v>
      </c>
      <c r="H181" s="28" t="s">
        <v>81</v>
      </c>
      <c r="I181" s="30" t="s">
        <v>82</v>
      </c>
    </row>
    <row r="182" spans="1:9">
      <c r="A182" s="93">
        <v>1</v>
      </c>
      <c r="B182" s="110" t="s">
        <v>83</v>
      </c>
      <c r="C182" s="110"/>
      <c r="D182" s="65">
        <v>2</v>
      </c>
      <c r="E182" s="91">
        <f>D182</f>
        <v>2</v>
      </c>
      <c r="F182" s="35">
        <f>(E182*100)/$D$190</f>
        <v>66.666666666666671</v>
      </c>
      <c r="G182" s="91">
        <v>0.2</v>
      </c>
      <c r="H182" s="25">
        <f t="shared" ref="H182:H189" si="32">G182*F182</f>
        <v>13.333333333333336</v>
      </c>
      <c r="I182" s="36"/>
    </row>
    <row r="183" spans="1:9">
      <c r="A183" s="93">
        <f t="shared" ref="A183:A189" si="33">A182+1</f>
        <v>2</v>
      </c>
      <c r="B183" s="110" t="s">
        <v>84</v>
      </c>
      <c r="C183" s="110"/>
      <c r="D183" s="65">
        <v>0</v>
      </c>
      <c r="E183" s="91">
        <f t="shared" ref="E183:E184" si="34">D183</f>
        <v>0</v>
      </c>
      <c r="F183" s="35">
        <f t="shared" ref="F183:F184" si="35">(E183*100)/$D$190</f>
        <v>0</v>
      </c>
      <c r="G183" s="91">
        <v>0.5</v>
      </c>
      <c r="H183" s="25">
        <f t="shared" si="32"/>
        <v>0</v>
      </c>
      <c r="I183" s="36"/>
    </row>
    <row r="184" spans="1:9">
      <c r="A184" s="93">
        <f t="shared" si="33"/>
        <v>3</v>
      </c>
      <c r="B184" s="110" t="s">
        <v>85</v>
      </c>
      <c r="C184" s="110"/>
      <c r="D184" s="65">
        <v>1</v>
      </c>
      <c r="E184" s="91">
        <f t="shared" si="34"/>
        <v>1</v>
      </c>
      <c r="F184" s="35">
        <f t="shared" si="35"/>
        <v>33.333333333333336</v>
      </c>
      <c r="G184" s="91">
        <v>0.8</v>
      </c>
      <c r="H184" s="25">
        <f t="shared" si="32"/>
        <v>26.666666666666671</v>
      </c>
      <c r="I184" s="36"/>
    </row>
    <row r="185" spans="1:9">
      <c r="A185" s="93">
        <f t="shared" si="33"/>
        <v>4</v>
      </c>
      <c r="B185" s="110" t="s">
        <v>86</v>
      </c>
      <c r="C185" s="110"/>
      <c r="D185" s="65">
        <v>0</v>
      </c>
      <c r="E185" s="37"/>
      <c r="F185" s="35">
        <f>(D185*100)/$D$190</f>
        <v>0</v>
      </c>
      <c r="G185" s="91">
        <v>0.9</v>
      </c>
      <c r="H185" s="25">
        <f t="shared" si="32"/>
        <v>0</v>
      </c>
      <c r="I185" s="36"/>
    </row>
    <row r="186" spans="1:9">
      <c r="A186" s="93">
        <f t="shared" si="33"/>
        <v>5</v>
      </c>
      <c r="B186" s="110" t="s">
        <v>87</v>
      </c>
      <c r="C186" s="110"/>
      <c r="D186" s="65">
        <v>0</v>
      </c>
      <c r="E186" s="37"/>
      <c r="F186" s="35">
        <f t="shared" ref="F186:F189" si="36">(D186*100)/$D$190</f>
        <v>0</v>
      </c>
      <c r="G186" s="91">
        <v>1</v>
      </c>
      <c r="H186" s="25">
        <f t="shared" si="32"/>
        <v>0</v>
      </c>
      <c r="I186" s="36"/>
    </row>
    <row r="187" spans="1:9">
      <c r="A187" s="93">
        <f t="shared" si="33"/>
        <v>6</v>
      </c>
      <c r="B187" s="110" t="s">
        <v>66</v>
      </c>
      <c r="C187" s="110"/>
      <c r="D187" s="65">
        <v>0</v>
      </c>
      <c r="E187" s="37"/>
      <c r="F187" s="35">
        <f t="shared" si="36"/>
        <v>0</v>
      </c>
      <c r="G187" s="91">
        <v>0.5</v>
      </c>
      <c r="H187" s="25">
        <f t="shared" si="32"/>
        <v>0</v>
      </c>
      <c r="I187" s="36"/>
    </row>
    <row r="188" spans="1:9">
      <c r="A188" s="93">
        <f t="shared" si="33"/>
        <v>7</v>
      </c>
      <c r="B188" s="110" t="s">
        <v>67</v>
      </c>
      <c r="C188" s="110"/>
      <c r="D188" s="65">
        <v>0</v>
      </c>
      <c r="E188" s="37"/>
      <c r="F188" s="35">
        <f t="shared" si="36"/>
        <v>0</v>
      </c>
      <c r="G188" s="91">
        <v>0.3</v>
      </c>
      <c r="H188" s="25">
        <f t="shared" si="32"/>
        <v>0</v>
      </c>
      <c r="I188" s="36"/>
    </row>
    <row r="189" spans="1:9">
      <c r="A189" s="93">
        <f t="shared" si="33"/>
        <v>8</v>
      </c>
      <c r="B189" s="110" t="s">
        <v>68</v>
      </c>
      <c r="C189" s="110"/>
      <c r="D189" s="65">
        <v>0</v>
      </c>
      <c r="E189" s="37"/>
      <c r="F189" s="35">
        <f t="shared" si="36"/>
        <v>0</v>
      </c>
      <c r="G189" s="91">
        <v>0.6</v>
      </c>
      <c r="H189" s="25">
        <f t="shared" si="32"/>
        <v>0</v>
      </c>
      <c r="I189" s="36"/>
    </row>
    <row r="190" spans="1:9">
      <c r="A190" s="126" t="s">
        <v>88</v>
      </c>
      <c r="B190" s="116"/>
      <c r="C190" s="116"/>
      <c r="D190" s="91">
        <v>3</v>
      </c>
      <c r="E190" s="116" t="s">
        <v>89</v>
      </c>
      <c r="F190" s="116"/>
      <c r="G190" s="116"/>
      <c r="H190" s="25">
        <f>SUM(H182:H189)</f>
        <v>40.000000000000007</v>
      </c>
      <c r="I190" s="26" t="s">
        <v>90</v>
      </c>
    </row>
    <row r="191" spans="1:9" ht="11.25" customHeight="1">
      <c r="A191" s="117" t="s">
        <v>271</v>
      </c>
      <c r="B191" s="118"/>
      <c r="C191" s="118"/>
      <c r="D191" s="118"/>
      <c r="E191" s="118"/>
      <c r="F191" s="118"/>
      <c r="G191" s="119"/>
      <c r="H191" s="25" t="s">
        <v>91</v>
      </c>
      <c r="I191" s="26"/>
    </row>
    <row r="192" spans="1:9">
      <c r="A192" s="120"/>
      <c r="B192" s="121"/>
      <c r="C192" s="121"/>
      <c r="D192" s="121"/>
      <c r="E192" s="121"/>
      <c r="F192" s="121"/>
      <c r="G192" s="122"/>
      <c r="H192" s="25" t="s">
        <v>92</v>
      </c>
      <c r="I192" s="26"/>
    </row>
    <row r="193" spans="1:9" ht="12" thickBot="1">
      <c r="A193" s="123"/>
      <c r="B193" s="124"/>
      <c r="C193" s="124"/>
      <c r="D193" s="124"/>
      <c r="E193" s="124"/>
      <c r="F193" s="124"/>
      <c r="G193" s="125"/>
      <c r="H193" s="38" t="s">
        <v>93</v>
      </c>
      <c r="I193" s="39"/>
    </row>
    <row r="194" spans="1:9" ht="12" thickBot="1"/>
    <row r="195" spans="1:9">
      <c r="A195" s="128" t="s">
        <v>269</v>
      </c>
      <c r="B195" s="129"/>
      <c r="C195" s="129"/>
      <c r="D195" s="129"/>
      <c r="E195" s="129"/>
      <c r="F195" s="129"/>
      <c r="G195" s="129"/>
      <c r="H195" s="129"/>
      <c r="I195" s="130"/>
    </row>
    <row r="196" spans="1:9">
      <c r="A196" s="114" t="s">
        <v>266</v>
      </c>
      <c r="B196" s="115"/>
      <c r="C196" s="115"/>
      <c r="D196" s="115" t="s">
        <v>268</v>
      </c>
      <c r="E196" s="115"/>
      <c r="F196" s="115"/>
      <c r="G196" s="115"/>
      <c r="H196" s="98" t="s">
        <v>274</v>
      </c>
      <c r="I196" s="26" t="s">
        <v>2</v>
      </c>
    </row>
    <row r="197" spans="1:9" ht="11.25" customHeight="1">
      <c r="A197" s="114" t="s">
        <v>267</v>
      </c>
      <c r="B197" s="115"/>
      <c r="C197" s="115"/>
      <c r="D197" s="106" t="s">
        <v>46</v>
      </c>
      <c r="E197" s="106"/>
      <c r="F197" s="106"/>
      <c r="G197" s="106"/>
      <c r="H197" s="28" t="s">
        <v>73</v>
      </c>
      <c r="I197" s="29" t="s">
        <v>73</v>
      </c>
    </row>
    <row r="198" spans="1:9">
      <c r="A198" s="114" t="s">
        <v>273</v>
      </c>
      <c r="B198" s="115"/>
      <c r="C198" s="115"/>
      <c r="D198" s="115" t="s">
        <v>272</v>
      </c>
      <c r="E198" s="115"/>
      <c r="F198" s="115"/>
      <c r="G198" s="115"/>
      <c r="H198" s="64" t="s">
        <v>254</v>
      </c>
      <c r="I198" s="101" t="s">
        <v>255</v>
      </c>
    </row>
    <row r="199" spans="1:9" ht="22.5">
      <c r="A199" s="79" t="s">
        <v>75</v>
      </c>
      <c r="B199" s="127" t="s">
        <v>76</v>
      </c>
      <c r="C199" s="127"/>
      <c r="D199" s="92" t="s">
        <v>77</v>
      </c>
      <c r="E199" s="92" t="s">
        <v>78</v>
      </c>
      <c r="F199" s="92" t="s">
        <v>79</v>
      </c>
      <c r="G199" s="90" t="s">
        <v>80</v>
      </c>
      <c r="H199" s="28" t="s">
        <v>81</v>
      </c>
      <c r="I199" s="30" t="s">
        <v>82</v>
      </c>
    </row>
    <row r="200" spans="1:9">
      <c r="A200" s="93">
        <v>1</v>
      </c>
      <c r="B200" s="110" t="s">
        <v>83</v>
      </c>
      <c r="C200" s="110"/>
      <c r="D200" s="65">
        <v>3</v>
      </c>
      <c r="E200" s="91">
        <f>D200</f>
        <v>3</v>
      </c>
      <c r="F200" s="35">
        <f>(E200*100)/$D$208</f>
        <v>75</v>
      </c>
      <c r="G200" s="91">
        <v>0.2</v>
      </c>
      <c r="H200" s="25">
        <f t="shared" ref="H200:H207" si="37">G200*F200</f>
        <v>15</v>
      </c>
      <c r="I200" s="36"/>
    </row>
    <row r="201" spans="1:9">
      <c r="A201" s="93">
        <f t="shared" ref="A201:A207" si="38">A200+1</f>
        <v>2</v>
      </c>
      <c r="B201" s="110" t="s">
        <v>84</v>
      </c>
      <c r="C201" s="110"/>
      <c r="D201" s="65">
        <v>0</v>
      </c>
      <c r="E201" s="91">
        <f t="shared" ref="E201:E202" si="39">D201</f>
        <v>0</v>
      </c>
      <c r="F201" s="35">
        <f t="shared" ref="F201:F202" si="40">(E201*100)/$D$208</f>
        <v>0</v>
      </c>
      <c r="G201" s="91">
        <v>0.5</v>
      </c>
      <c r="H201" s="25">
        <f t="shared" si="37"/>
        <v>0</v>
      </c>
      <c r="I201" s="36"/>
    </row>
    <row r="202" spans="1:9">
      <c r="A202" s="93">
        <f t="shared" si="38"/>
        <v>3</v>
      </c>
      <c r="B202" s="110" t="s">
        <v>85</v>
      </c>
      <c r="C202" s="110"/>
      <c r="D202" s="65">
        <v>1</v>
      </c>
      <c r="E202" s="91">
        <f t="shared" si="39"/>
        <v>1</v>
      </c>
      <c r="F202" s="35">
        <f t="shared" si="40"/>
        <v>25</v>
      </c>
      <c r="G202" s="91">
        <v>0.8</v>
      </c>
      <c r="H202" s="25">
        <f t="shared" si="37"/>
        <v>20</v>
      </c>
      <c r="I202" s="36"/>
    </row>
    <row r="203" spans="1:9">
      <c r="A203" s="93">
        <f t="shared" si="38"/>
        <v>4</v>
      </c>
      <c r="B203" s="110" t="s">
        <v>86</v>
      </c>
      <c r="C203" s="110"/>
      <c r="D203" s="65">
        <v>0</v>
      </c>
      <c r="E203" s="37"/>
      <c r="F203" s="35">
        <f>(D203*100)/$D$208</f>
        <v>0</v>
      </c>
      <c r="G203" s="91">
        <v>0.9</v>
      </c>
      <c r="H203" s="25">
        <f t="shared" si="37"/>
        <v>0</v>
      </c>
      <c r="I203" s="36"/>
    </row>
    <row r="204" spans="1:9">
      <c r="A204" s="93">
        <f t="shared" si="38"/>
        <v>5</v>
      </c>
      <c r="B204" s="110" t="s">
        <v>87</v>
      </c>
      <c r="C204" s="110"/>
      <c r="D204" s="65">
        <v>0</v>
      </c>
      <c r="E204" s="37"/>
      <c r="F204" s="35">
        <f t="shared" ref="F204:F207" si="41">(D204*100)/$D$208</f>
        <v>0</v>
      </c>
      <c r="G204" s="91">
        <v>1</v>
      </c>
      <c r="H204" s="25">
        <f t="shared" si="37"/>
        <v>0</v>
      </c>
      <c r="I204" s="36"/>
    </row>
    <row r="205" spans="1:9">
      <c r="A205" s="93">
        <f t="shared" si="38"/>
        <v>6</v>
      </c>
      <c r="B205" s="110" t="s">
        <v>66</v>
      </c>
      <c r="C205" s="110"/>
      <c r="D205" s="65">
        <v>0</v>
      </c>
      <c r="E205" s="37"/>
      <c r="F205" s="35">
        <f t="shared" si="41"/>
        <v>0</v>
      </c>
      <c r="G205" s="91">
        <v>0.5</v>
      </c>
      <c r="H205" s="25">
        <f t="shared" si="37"/>
        <v>0</v>
      </c>
      <c r="I205" s="36"/>
    </row>
    <row r="206" spans="1:9">
      <c r="A206" s="93">
        <f t="shared" si="38"/>
        <v>7</v>
      </c>
      <c r="B206" s="110" t="s">
        <v>67</v>
      </c>
      <c r="C206" s="110"/>
      <c r="D206" s="65">
        <v>0</v>
      </c>
      <c r="E206" s="37"/>
      <c r="F206" s="35">
        <f t="shared" si="41"/>
        <v>0</v>
      </c>
      <c r="G206" s="91">
        <v>0.3</v>
      </c>
      <c r="H206" s="25">
        <f t="shared" si="37"/>
        <v>0</v>
      </c>
      <c r="I206" s="36"/>
    </row>
    <row r="207" spans="1:9">
      <c r="A207" s="93">
        <f t="shared" si="38"/>
        <v>8</v>
      </c>
      <c r="B207" s="110" t="s">
        <v>68</v>
      </c>
      <c r="C207" s="110"/>
      <c r="D207" s="65">
        <v>0</v>
      </c>
      <c r="E207" s="37"/>
      <c r="F207" s="35">
        <f t="shared" si="41"/>
        <v>0</v>
      </c>
      <c r="G207" s="91">
        <v>0.6</v>
      </c>
      <c r="H207" s="25">
        <f t="shared" si="37"/>
        <v>0</v>
      </c>
      <c r="I207" s="36"/>
    </row>
    <row r="208" spans="1:9">
      <c r="A208" s="126" t="s">
        <v>88</v>
      </c>
      <c r="B208" s="116"/>
      <c r="C208" s="116"/>
      <c r="D208" s="91">
        <v>4</v>
      </c>
      <c r="E208" s="116" t="s">
        <v>89</v>
      </c>
      <c r="F208" s="116"/>
      <c r="G208" s="116"/>
      <c r="H208" s="25">
        <f>SUM(H200:H207)</f>
        <v>35</v>
      </c>
      <c r="I208" s="26" t="s">
        <v>90</v>
      </c>
    </row>
    <row r="209" spans="1:9" ht="11.25" customHeight="1">
      <c r="A209" s="117" t="s">
        <v>271</v>
      </c>
      <c r="B209" s="118"/>
      <c r="C209" s="118"/>
      <c r="D209" s="118"/>
      <c r="E209" s="118"/>
      <c r="F209" s="118"/>
      <c r="G209" s="119"/>
      <c r="H209" s="25" t="s">
        <v>91</v>
      </c>
      <c r="I209" s="26"/>
    </row>
    <row r="210" spans="1:9">
      <c r="A210" s="120"/>
      <c r="B210" s="121"/>
      <c r="C210" s="121"/>
      <c r="D210" s="121"/>
      <c r="E210" s="121"/>
      <c r="F210" s="121"/>
      <c r="G210" s="122"/>
      <c r="H210" s="25" t="s">
        <v>92</v>
      </c>
      <c r="I210" s="26"/>
    </row>
    <row r="211" spans="1:9" ht="12" thickBot="1">
      <c r="A211" s="123"/>
      <c r="B211" s="124"/>
      <c r="C211" s="124"/>
      <c r="D211" s="124"/>
      <c r="E211" s="124"/>
      <c r="F211" s="124"/>
      <c r="G211" s="125"/>
      <c r="H211" s="38" t="s">
        <v>93</v>
      </c>
      <c r="I211" s="39"/>
    </row>
    <row r="212" spans="1:9" ht="12" thickBot="1"/>
    <row r="213" spans="1:9">
      <c r="A213" s="128" t="s">
        <v>269</v>
      </c>
      <c r="B213" s="129"/>
      <c r="C213" s="129"/>
      <c r="D213" s="129"/>
      <c r="E213" s="129"/>
      <c r="F213" s="129"/>
      <c r="G213" s="129"/>
      <c r="H213" s="129"/>
      <c r="I213" s="130"/>
    </row>
    <row r="214" spans="1:9">
      <c r="A214" s="114" t="s">
        <v>266</v>
      </c>
      <c r="B214" s="115"/>
      <c r="C214" s="115"/>
      <c r="D214" s="115" t="s">
        <v>268</v>
      </c>
      <c r="E214" s="115"/>
      <c r="F214" s="115"/>
      <c r="G214" s="115"/>
      <c r="H214" s="98" t="s">
        <v>274</v>
      </c>
      <c r="I214" s="26" t="s">
        <v>2</v>
      </c>
    </row>
    <row r="215" spans="1:9" ht="11.25" customHeight="1">
      <c r="A215" s="114" t="s">
        <v>267</v>
      </c>
      <c r="B215" s="115"/>
      <c r="C215" s="115"/>
      <c r="D215" s="106" t="s">
        <v>46</v>
      </c>
      <c r="E215" s="106"/>
      <c r="F215" s="106"/>
      <c r="G215" s="106"/>
      <c r="H215" s="28" t="s">
        <v>73</v>
      </c>
      <c r="I215" s="29" t="s">
        <v>73</v>
      </c>
    </row>
    <row r="216" spans="1:9">
      <c r="A216" s="114" t="s">
        <v>273</v>
      </c>
      <c r="B216" s="115"/>
      <c r="C216" s="115"/>
      <c r="D216" s="115" t="s">
        <v>272</v>
      </c>
      <c r="E216" s="115"/>
      <c r="F216" s="115"/>
      <c r="G216" s="115"/>
      <c r="H216" s="64" t="s">
        <v>255</v>
      </c>
      <c r="I216" s="101" t="s">
        <v>256</v>
      </c>
    </row>
    <row r="217" spans="1:9" ht="22.5">
      <c r="A217" s="79" t="s">
        <v>75</v>
      </c>
      <c r="B217" s="127" t="s">
        <v>76</v>
      </c>
      <c r="C217" s="127"/>
      <c r="D217" s="92" t="s">
        <v>77</v>
      </c>
      <c r="E217" s="92" t="s">
        <v>78</v>
      </c>
      <c r="F217" s="92" t="s">
        <v>79</v>
      </c>
      <c r="G217" s="90" t="s">
        <v>80</v>
      </c>
      <c r="H217" s="28" t="s">
        <v>81</v>
      </c>
      <c r="I217" s="30" t="s">
        <v>82</v>
      </c>
    </row>
    <row r="218" spans="1:9">
      <c r="A218" s="93">
        <v>1</v>
      </c>
      <c r="B218" s="110" t="s">
        <v>83</v>
      </c>
      <c r="C218" s="110"/>
      <c r="D218" s="65">
        <v>7</v>
      </c>
      <c r="E218" s="91">
        <f>D218</f>
        <v>7</v>
      </c>
      <c r="F218" s="35">
        <f>(E218*100)/$D$226</f>
        <v>116.66666666666667</v>
      </c>
      <c r="G218" s="91">
        <v>0.2</v>
      </c>
      <c r="H218" s="25">
        <f>G218*F218</f>
        <v>23.333333333333336</v>
      </c>
      <c r="I218" s="36"/>
    </row>
    <row r="219" spans="1:9">
      <c r="A219" s="93">
        <f t="shared" ref="A219:A225" si="42">A218+1</f>
        <v>2</v>
      </c>
      <c r="B219" s="110" t="s">
        <v>84</v>
      </c>
      <c r="C219" s="110"/>
      <c r="D219" s="65">
        <v>0</v>
      </c>
      <c r="E219" s="91">
        <f t="shared" ref="E219:E220" si="43">D219</f>
        <v>0</v>
      </c>
      <c r="F219" s="35">
        <f t="shared" ref="F219:F220" si="44">(E219*100)/$D$226</f>
        <v>0</v>
      </c>
      <c r="G219" s="91">
        <v>0.5</v>
      </c>
      <c r="H219" s="25">
        <f t="shared" ref="H219:H224" si="45">G219*F219</f>
        <v>0</v>
      </c>
      <c r="I219" s="36"/>
    </row>
    <row r="220" spans="1:9">
      <c r="A220" s="93">
        <f t="shared" si="42"/>
        <v>3</v>
      </c>
      <c r="B220" s="110" t="s">
        <v>85</v>
      </c>
      <c r="C220" s="110"/>
      <c r="D220" s="65">
        <v>5</v>
      </c>
      <c r="E220" s="91">
        <f t="shared" si="43"/>
        <v>5</v>
      </c>
      <c r="F220" s="35">
        <f t="shared" si="44"/>
        <v>83.333333333333329</v>
      </c>
      <c r="G220" s="91">
        <v>0.8</v>
      </c>
      <c r="H220" s="25">
        <f t="shared" si="45"/>
        <v>66.666666666666671</v>
      </c>
      <c r="I220" s="36"/>
    </row>
    <row r="221" spans="1:9">
      <c r="A221" s="93">
        <f t="shared" si="42"/>
        <v>4</v>
      </c>
      <c r="B221" s="110" t="s">
        <v>86</v>
      </c>
      <c r="C221" s="110"/>
      <c r="D221" s="65">
        <v>0</v>
      </c>
      <c r="E221" s="37"/>
      <c r="F221" s="35">
        <f>(D221*100)/$D$226</f>
        <v>0</v>
      </c>
      <c r="G221" s="91">
        <v>0.9</v>
      </c>
      <c r="H221" s="25">
        <f t="shared" si="45"/>
        <v>0</v>
      </c>
      <c r="I221" s="36"/>
    </row>
    <row r="222" spans="1:9">
      <c r="A222" s="93">
        <f t="shared" si="42"/>
        <v>5</v>
      </c>
      <c r="B222" s="110" t="s">
        <v>87</v>
      </c>
      <c r="C222" s="110"/>
      <c r="D222" s="65">
        <v>0</v>
      </c>
      <c r="E222" s="37"/>
      <c r="F222" s="35">
        <f t="shared" ref="F222:F225" si="46">(D222*100)/$D$226</f>
        <v>0</v>
      </c>
      <c r="G222" s="91">
        <v>1</v>
      </c>
      <c r="H222" s="25">
        <f t="shared" si="45"/>
        <v>0</v>
      </c>
      <c r="I222" s="36"/>
    </row>
    <row r="223" spans="1:9">
      <c r="A223" s="93">
        <f t="shared" si="42"/>
        <v>6</v>
      </c>
      <c r="B223" s="110" t="s">
        <v>66</v>
      </c>
      <c r="C223" s="110"/>
      <c r="D223" s="65">
        <v>0</v>
      </c>
      <c r="E223" s="37"/>
      <c r="F223" s="35">
        <f t="shared" si="46"/>
        <v>0</v>
      </c>
      <c r="G223" s="91">
        <v>0.5</v>
      </c>
      <c r="H223" s="25">
        <f t="shared" si="45"/>
        <v>0</v>
      </c>
      <c r="I223" s="36"/>
    </row>
    <row r="224" spans="1:9">
      <c r="A224" s="93">
        <f t="shared" si="42"/>
        <v>7</v>
      </c>
      <c r="B224" s="110" t="s">
        <v>67</v>
      </c>
      <c r="C224" s="110"/>
      <c r="D224" s="65">
        <v>0</v>
      </c>
      <c r="E224" s="37"/>
      <c r="F224" s="35">
        <f t="shared" si="46"/>
        <v>0</v>
      </c>
      <c r="G224" s="91">
        <v>0.3</v>
      </c>
      <c r="H224" s="25">
        <f t="shared" si="45"/>
        <v>0</v>
      </c>
      <c r="I224" s="36"/>
    </row>
    <row r="225" spans="1:9">
      <c r="A225" s="93">
        <f t="shared" si="42"/>
        <v>8</v>
      </c>
      <c r="B225" s="110" t="s">
        <v>68</v>
      </c>
      <c r="C225" s="110"/>
      <c r="D225" s="65">
        <v>3</v>
      </c>
      <c r="E225" s="37"/>
      <c r="F225" s="35">
        <f t="shared" si="46"/>
        <v>50</v>
      </c>
      <c r="G225" s="91">
        <v>0.6</v>
      </c>
      <c r="H225" s="25">
        <f>G225*F225</f>
        <v>30</v>
      </c>
      <c r="I225" s="36"/>
    </row>
    <row r="226" spans="1:9">
      <c r="A226" s="126" t="s">
        <v>88</v>
      </c>
      <c r="B226" s="116"/>
      <c r="C226" s="116"/>
      <c r="D226" s="91">
        <v>6</v>
      </c>
      <c r="E226" s="116" t="s">
        <v>89</v>
      </c>
      <c r="F226" s="116"/>
      <c r="G226" s="116"/>
      <c r="H226" s="25">
        <f>SUM(H218:H225)</f>
        <v>120</v>
      </c>
      <c r="I226" s="26" t="s">
        <v>90</v>
      </c>
    </row>
    <row r="227" spans="1:9" ht="11.25" customHeight="1">
      <c r="A227" s="117" t="s">
        <v>271</v>
      </c>
      <c r="B227" s="118"/>
      <c r="C227" s="118"/>
      <c r="D227" s="118"/>
      <c r="E227" s="118"/>
      <c r="F227" s="118"/>
      <c r="G227" s="119"/>
      <c r="H227" s="25" t="s">
        <v>91</v>
      </c>
      <c r="I227" s="26"/>
    </row>
    <row r="228" spans="1:9">
      <c r="A228" s="120"/>
      <c r="B228" s="121"/>
      <c r="C228" s="121"/>
      <c r="D228" s="121"/>
      <c r="E228" s="121"/>
      <c r="F228" s="121"/>
      <c r="G228" s="122"/>
      <c r="H228" s="25" t="s">
        <v>92</v>
      </c>
      <c r="I228" s="26"/>
    </row>
    <row r="229" spans="1:9" ht="12" thickBot="1">
      <c r="A229" s="123"/>
      <c r="B229" s="124"/>
      <c r="C229" s="124"/>
      <c r="D229" s="124"/>
      <c r="E229" s="124"/>
      <c r="F229" s="124"/>
      <c r="G229" s="125"/>
      <c r="H229" s="38" t="s">
        <v>93</v>
      </c>
      <c r="I229" s="39"/>
    </row>
    <row r="230" spans="1:9" ht="12" thickBot="1"/>
    <row r="231" spans="1:9">
      <c r="A231" s="128" t="s">
        <v>269</v>
      </c>
      <c r="B231" s="129"/>
      <c r="C231" s="129"/>
      <c r="D231" s="129"/>
      <c r="E231" s="129"/>
      <c r="F231" s="129"/>
      <c r="G231" s="129"/>
      <c r="H231" s="129"/>
      <c r="I231" s="130"/>
    </row>
    <row r="232" spans="1:9">
      <c r="A232" s="114" t="s">
        <v>266</v>
      </c>
      <c r="B232" s="115"/>
      <c r="C232" s="115"/>
      <c r="D232" s="115" t="s">
        <v>268</v>
      </c>
      <c r="E232" s="115"/>
      <c r="F232" s="115"/>
      <c r="G232" s="115"/>
      <c r="H232" s="25"/>
      <c r="I232" s="26" t="s">
        <v>2</v>
      </c>
    </row>
    <row r="233" spans="1:9" ht="11.25" customHeight="1">
      <c r="A233" s="114" t="s">
        <v>267</v>
      </c>
      <c r="B233" s="115"/>
      <c r="C233" s="115"/>
      <c r="D233" s="106" t="s">
        <v>46</v>
      </c>
      <c r="E233" s="106"/>
      <c r="F233" s="106"/>
      <c r="G233" s="106"/>
      <c r="H233" s="28" t="s">
        <v>73</v>
      </c>
      <c r="I233" s="29" t="s">
        <v>73</v>
      </c>
    </row>
    <row r="234" spans="1:9">
      <c r="A234" s="114" t="s">
        <v>273</v>
      </c>
      <c r="B234" s="115"/>
      <c r="C234" s="115"/>
      <c r="D234" s="115" t="s">
        <v>272</v>
      </c>
      <c r="E234" s="115"/>
      <c r="F234" s="115"/>
      <c r="G234" s="115"/>
      <c r="H234" s="64" t="s">
        <v>256</v>
      </c>
      <c r="I234" s="101" t="s">
        <v>257</v>
      </c>
    </row>
    <row r="235" spans="1:9" ht="22.5">
      <c r="A235" s="79" t="s">
        <v>75</v>
      </c>
      <c r="B235" s="127" t="s">
        <v>76</v>
      </c>
      <c r="C235" s="127"/>
      <c r="D235" s="92" t="s">
        <v>77</v>
      </c>
      <c r="E235" s="92" t="s">
        <v>78</v>
      </c>
      <c r="F235" s="92" t="s">
        <v>79</v>
      </c>
      <c r="G235" s="90" t="s">
        <v>80</v>
      </c>
      <c r="H235" s="28" t="s">
        <v>81</v>
      </c>
      <c r="I235" s="30" t="s">
        <v>82</v>
      </c>
    </row>
    <row r="236" spans="1:9">
      <c r="A236" s="93">
        <v>1</v>
      </c>
      <c r="B236" s="110" t="s">
        <v>83</v>
      </c>
      <c r="C236" s="110"/>
      <c r="D236" s="66">
        <v>1</v>
      </c>
      <c r="E236" s="91">
        <f>D236</f>
        <v>1</v>
      </c>
      <c r="F236" s="35">
        <f>(E236*100)/$D$244</f>
        <v>33.333333333333336</v>
      </c>
      <c r="G236" s="91">
        <v>0.2</v>
      </c>
      <c r="H236" s="25">
        <f t="shared" ref="H236:H243" si="47">G236*F236</f>
        <v>6.6666666666666679</v>
      </c>
      <c r="I236" s="36"/>
    </row>
    <row r="237" spans="1:9">
      <c r="A237" s="93">
        <f t="shared" ref="A237:A243" si="48">A236+1</f>
        <v>2</v>
      </c>
      <c r="B237" s="110" t="s">
        <v>84</v>
      </c>
      <c r="C237" s="110"/>
      <c r="D237" s="65">
        <v>0</v>
      </c>
      <c r="E237" s="91">
        <f t="shared" ref="E237:E238" si="49">D237</f>
        <v>0</v>
      </c>
      <c r="F237" s="35">
        <f t="shared" ref="F237:F238" si="50">(E237*100)/$D$244</f>
        <v>0</v>
      </c>
      <c r="G237" s="91">
        <v>0.5</v>
      </c>
      <c r="H237" s="25">
        <f t="shared" si="47"/>
        <v>0</v>
      </c>
      <c r="I237" s="36"/>
    </row>
    <row r="238" spans="1:9">
      <c r="A238" s="93">
        <f t="shared" si="48"/>
        <v>3</v>
      </c>
      <c r="B238" s="110" t="s">
        <v>85</v>
      </c>
      <c r="C238" s="110"/>
      <c r="D238" s="65">
        <v>0</v>
      </c>
      <c r="E238" s="91">
        <f t="shared" si="49"/>
        <v>0</v>
      </c>
      <c r="F238" s="35">
        <f t="shared" si="50"/>
        <v>0</v>
      </c>
      <c r="G238" s="91">
        <v>0.8</v>
      </c>
      <c r="H238" s="25">
        <f t="shared" si="47"/>
        <v>0</v>
      </c>
      <c r="I238" s="36"/>
    </row>
    <row r="239" spans="1:9">
      <c r="A239" s="93">
        <f t="shared" si="48"/>
        <v>4</v>
      </c>
      <c r="B239" s="110" t="s">
        <v>86</v>
      </c>
      <c r="C239" s="110"/>
      <c r="D239" s="65">
        <v>0</v>
      </c>
      <c r="E239" s="37"/>
      <c r="F239" s="35">
        <f>(D239*100)/$D$244</f>
        <v>0</v>
      </c>
      <c r="G239" s="91">
        <v>0.9</v>
      </c>
      <c r="H239" s="25">
        <f t="shared" si="47"/>
        <v>0</v>
      </c>
      <c r="I239" s="36"/>
    </row>
    <row r="240" spans="1:9">
      <c r="A240" s="93">
        <f t="shared" si="48"/>
        <v>5</v>
      </c>
      <c r="B240" s="110" t="s">
        <v>87</v>
      </c>
      <c r="C240" s="110"/>
      <c r="D240" s="65">
        <v>0</v>
      </c>
      <c r="E240" s="37"/>
      <c r="F240" s="35">
        <f t="shared" ref="F240:F243" si="51">(D240*100)/$D$244</f>
        <v>0</v>
      </c>
      <c r="G240" s="91">
        <v>1</v>
      </c>
      <c r="H240" s="25">
        <f t="shared" si="47"/>
        <v>0</v>
      </c>
      <c r="I240" s="36"/>
    </row>
    <row r="241" spans="1:9">
      <c r="A241" s="93">
        <f t="shared" si="48"/>
        <v>6</v>
      </c>
      <c r="B241" s="110" t="s">
        <v>66</v>
      </c>
      <c r="C241" s="110"/>
      <c r="D241" s="65">
        <v>0</v>
      </c>
      <c r="E241" s="37"/>
      <c r="F241" s="35">
        <f t="shared" si="51"/>
        <v>0</v>
      </c>
      <c r="G241" s="91">
        <v>0.5</v>
      </c>
      <c r="H241" s="25">
        <f t="shared" si="47"/>
        <v>0</v>
      </c>
      <c r="I241" s="36"/>
    </row>
    <row r="242" spans="1:9">
      <c r="A242" s="93">
        <f t="shared" si="48"/>
        <v>7</v>
      </c>
      <c r="B242" s="110" t="s">
        <v>67</v>
      </c>
      <c r="C242" s="110"/>
      <c r="D242" s="65">
        <v>0</v>
      </c>
      <c r="E242" s="37"/>
      <c r="F242" s="35">
        <f t="shared" si="51"/>
        <v>0</v>
      </c>
      <c r="G242" s="91">
        <v>0.3</v>
      </c>
      <c r="H242" s="25">
        <f t="shared" si="47"/>
        <v>0</v>
      </c>
      <c r="I242" s="36"/>
    </row>
    <row r="243" spans="1:9">
      <c r="A243" s="93">
        <f t="shared" si="48"/>
        <v>8</v>
      </c>
      <c r="B243" s="110" t="s">
        <v>68</v>
      </c>
      <c r="C243" s="110"/>
      <c r="D243" s="65">
        <v>1</v>
      </c>
      <c r="E243" s="37"/>
      <c r="F243" s="35">
        <f t="shared" si="51"/>
        <v>33.333333333333336</v>
      </c>
      <c r="G243" s="91">
        <v>0.6</v>
      </c>
      <c r="H243" s="25">
        <f t="shared" si="47"/>
        <v>20</v>
      </c>
      <c r="I243" s="36"/>
    </row>
    <row r="244" spans="1:9">
      <c r="A244" s="126" t="s">
        <v>88</v>
      </c>
      <c r="B244" s="116"/>
      <c r="C244" s="116"/>
      <c r="D244" s="91">
        <v>3</v>
      </c>
      <c r="E244" s="116" t="s">
        <v>89</v>
      </c>
      <c r="F244" s="116"/>
      <c r="G244" s="116"/>
      <c r="H244" s="25">
        <f>SUM(H236:H243)</f>
        <v>26.666666666666668</v>
      </c>
      <c r="I244" s="26" t="s">
        <v>90</v>
      </c>
    </row>
    <row r="245" spans="1:9" ht="11.25" customHeight="1">
      <c r="A245" s="117" t="s">
        <v>271</v>
      </c>
      <c r="B245" s="118"/>
      <c r="C245" s="118"/>
      <c r="D245" s="118"/>
      <c r="E245" s="118"/>
      <c r="F245" s="118"/>
      <c r="G245" s="119"/>
      <c r="H245" s="25" t="s">
        <v>91</v>
      </c>
      <c r="I245" s="26"/>
    </row>
    <row r="246" spans="1:9">
      <c r="A246" s="120"/>
      <c r="B246" s="121"/>
      <c r="C246" s="121"/>
      <c r="D246" s="121"/>
      <c r="E246" s="121"/>
      <c r="F246" s="121"/>
      <c r="G246" s="122"/>
      <c r="H246" s="25" t="s">
        <v>92</v>
      </c>
      <c r="I246" s="26"/>
    </row>
    <row r="247" spans="1:9" ht="12" thickBot="1">
      <c r="A247" s="123"/>
      <c r="B247" s="124"/>
      <c r="C247" s="124"/>
      <c r="D247" s="124"/>
      <c r="E247" s="124"/>
      <c r="F247" s="124"/>
      <c r="G247" s="125"/>
      <c r="H247" s="38" t="s">
        <v>93</v>
      </c>
      <c r="I247" s="39"/>
    </row>
    <row r="248" spans="1:9" ht="12" thickBot="1"/>
    <row r="249" spans="1:9">
      <c r="A249" s="128" t="s">
        <v>269</v>
      </c>
      <c r="B249" s="129"/>
      <c r="C249" s="129"/>
      <c r="D249" s="129"/>
      <c r="E249" s="129"/>
      <c r="F249" s="129"/>
      <c r="G249" s="129"/>
      <c r="H249" s="129"/>
      <c r="I249" s="130"/>
    </row>
    <row r="250" spans="1:9">
      <c r="A250" s="114" t="s">
        <v>266</v>
      </c>
      <c r="B250" s="115"/>
      <c r="C250" s="115"/>
      <c r="D250" s="115" t="s">
        <v>268</v>
      </c>
      <c r="E250" s="115"/>
      <c r="F250" s="115"/>
      <c r="G250" s="115"/>
      <c r="H250" s="98" t="s">
        <v>274</v>
      </c>
      <c r="I250" s="26" t="s">
        <v>2</v>
      </c>
    </row>
    <row r="251" spans="1:9" ht="11.25" customHeight="1">
      <c r="A251" s="114" t="s">
        <v>267</v>
      </c>
      <c r="B251" s="115"/>
      <c r="C251" s="115"/>
      <c r="D251" s="106" t="s">
        <v>46</v>
      </c>
      <c r="E251" s="106"/>
      <c r="F251" s="106"/>
      <c r="G251" s="106"/>
      <c r="H251" s="28" t="s">
        <v>73</v>
      </c>
      <c r="I251" s="29" t="s">
        <v>73</v>
      </c>
    </row>
    <row r="252" spans="1:9">
      <c r="A252" s="114" t="s">
        <v>273</v>
      </c>
      <c r="B252" s="115"/>
      <c r="C252" s="115"/>
      <c r="D252" s="115" t="s">
        <v>272</v>
      </c>
      <c r="E252" s="115"/>
      <c r="F252" s="115"/>
      <c r="G252" s="115"/>
      <c r="H252" s="65" t="s">
        <v>257</v>
      </c>
      <c r="I252" s="102" t="s">
        <v>258</v>
      </c>
    </row>
    <row r="253" spans="1:9" ht="22.5">
      <c r="A253" s="79" t="s">
        <v>75</v>
      </c>
      <c r="B253" s="127" t="s">
        <v>76</v>
      </c>
      <c r="C253" s="127"/>
      <c r="D253" s="92" t="s">
        <v>77</v>
      </c>
      <c r="E253" s="92" t="s">
        <v>78</v>
      </c>
      <c r="F253" s="92" t="s">
        <v>79</v>
      </c>
      <c r="G253" s="90" t="s">
        <v>80</v>
      </c>
      <c r="H253" s="28" t="s">
        <v>81</v>
      </c>
      <c r="I253" s="30" t="s">
        <v>82</v>
      </c>
    </row>
    <row r="254" spans="1:9">
      <c r="A254" s="93">
        <v>1</v>
      </c>
      <c r="B254" s="110" t="s">
        <v>83</v>
      </c>
      <c r="C254" s="110"/>
      <c r="D254" s="68">
        <v>4</v>
      </c>
      <c r="E254" s="91">
        <f>D254</f>
        <v>4</v>
      </c>
      <c r="F254" s="35">
        <f>(E254*100)/$D$262</f>
        <v>100</v>
      </c>
      <c r="G254" s="91">
        <v>0.2</v>
      </c>
      <c r="H254" s="25">
        <f t="shared" ref="H254:H261" si="52">G254*F254</f>
        <v>20</v>
      </c>
      <c r="I254" s="36"/>
    </row>
    <row r="255" spans="1:9">
      <c r="A255" s="93">
        <f t="shared" ref="A255:A261" si="53">A254+1</f>
        <v>2</v>
      </c>
      <c r="B255" s="110" t="s">
        <v>84</v>
      </c>
      <c r="C255" s="110"/>
      <c r="D255" s="66">
        <v>0</v>
      </c>
      <c r="E255" s="91">
        <f t="shared" ref="E255:E256" si="54">D255</f>
        <v>0</v>
      </c>
      <c r="F255" s="35">
        <f t="shared" ref="F255:F256" si="55">(E255*100)/$D$262</f>
        <v>0</v>
      </c>
      <c r="G255" s="91">
        <v>0.5</v>
      </c>
      <c r="H255" s="25">
        <f t="shared" si="52"/>
        <v>0</v>
      </c>
      <c r="I255" s="36"/>
    </row>
    <row r="256" spans="1:9">
      <c r="A256" s="93">
        <f t="shared" si="53"/>
        <v>3</v>
      </c>
      <c r="B256" s="110" t="s">
        <v>85</v>
      </c>
      <c r="C256" s="110"/>
      <c r="D256" s="66">
        <v>3</v>
      </c>
      <c r="E256" s="91">
        <f t="shared" si="54"/>
        <v>3</v>
      </c>
      <c r="F256" s="35">
        <f t="shared" si="55"/>
        <v>75</v>
      </c>
      <c r="G256" s="91">
        <v>0.8</v>
      </c>
      <c r="H256" s="25">
        <f t="shared" si="52"/>
        <v>60</v>
      </c>
      <c r="I256" s="36"/>
    </row>
    <row r="257" spans="1:9">
      <c r="A257" s="93">
        <f t="shared" si="53"/>
        <v>4</v>
      </c>
      <c r="B257" s="110" t="s">
        <v>86</v>
      </c>
      <c r="C257" s="110"/>
      <c r="D257" s="66">
        <v>0</v>
      </c>
      <c r="E257" s="37"/>
      <c r="F257" s="35">
        <f>(D257*100)/$D$262</f>
        <v>0</v>
      </c>
      <c r="G257" s="91">
        <v>0.9</v>
      </c>
      <c r="H257" s="25">
        <f t="shared" si="52"/>
        <v>0</v>
      </c>
      <c r="I257" s="36"/>
    </row>
    <row r="258" spans="1:9">
      <c r="A258" s="93">
        <f t="shared" si="53"/>
        <v>5</v>
      </c>
      <c r="B258" s="110" t="s">
        <v>87</v>
      </c>
      <c r="C258" s="110"/>
      <c r="D258" s="66">
        <v>0</v>
      </c>
      <c r="E258" s="37"/>
      <c r="F258" s="35">
        <f t="shared" ref="F258:F261" si="56">(D258*100)/$D$262</f>
        <v>0</v>
      </c>
      <c r="G258" s="91">
        <v>1</v>
      </c>
      <c r="H258" s="25">
        <f t="shared" si="52"/>
        <v>0</v>
      </c>
      <c r="I258" s="36"/>
    </row>
    <row r="259" spans="1:9">
      <c r="A259" s="93">
        <f t="shared" si="53"/>
        <v>6</v>
      </c>
      <c r="B259" s="110" t="s">
        <v>66</v>
      </c>
      <c r="C259" s="110"/>
      <c r="D259" s="66">
        <v>0</v>
      </c>
      <c r="E259" s="37"/>
      <c r="F259" s="35">
        <f t="shared" si="56"/>
        <v>0</v>
      </c>
      <c r="G259" s="91">
        <v>0.5</v>
      </c>
      <c r="H259" s="25">
        <f t="shared" si="52"/>
        <v>0</v>
      </c>
      <c r="I259" s="36"/>
    </row>
    <row r="260" spans="1:9">
      <c r="A260" s="93">
        <f t="shared" si="53"/>
        <v>7</v>
      </c>
      <c r="B260" s="110" t="s">
        <v>67</v>
      </c>
      <c r="C260" s="110"/>
      <c r="D260" s="66">
        <v>0</v>
      </c>
      <c r="E260" s="37"/>
      <c r="F260" s="35">
        <f t="shared" si="56"/>
        <v>0</v>
      </c>
      <c r="G260" s="91">
        <v>0.3</v>
      </c>
      <c r="H260" s="25">
        <f t="shared" si="52"/>
        <v>0</v>
      </c>
      <c r="I260" s="36"/>
    </row>
    <row r="261" spans="1:9">
      <c r="A261" s="93">
        <f t="shared" si="53"/>
        <v>8</v>
      </c>
      <c r="B261" s="110" t="s">
        <v>68</v>
      </c>
      <c r="C261" s="110"/>
      <c r="D261" s="66">
        <v>3</v>
      </c>
      <c r="E261" s="37"/>
      <c r="F261" s="35">
        <f t="shared" si="56"/>
        <v>75</v>
      </c>
      <c r="G261" s="91">
        <v>0.6</v>
      </c>
      <c r="H261" s="25">
        <f t="shared" si="52"/>
        <v>45</v>
      </c>
      <c r="I261" s="36"/>
    </row>
    <row r="262" spans="1:9">
      <c r="A262" s="126" t="s">
        <v>88</v>
      </c>
      <c r="B262" s="116"/>
      <c r="C262" s="116"/>
      <c r="D262" s="91">
        <v>4</v>
      </c>
      <c r="E262" s="116" t="s">
        <v>89</v>
      </c>
      <c r="F262" s="116"/>
      <c r="G262" s="116"/>
      <c r="H262" s="59">
        <f>SUM(H254:H261)</f>
        <v>125</v>
      </c>
      <c r="I262" s="26" t="s">
        <v>90</v>
      </c>
    </row>
    <row r="263" spans="1:9" ht="11.25" customHeight="1">
      <c r="A263" s="117" t="s">
        <v>271</v>
      </c>
      <c r="B263" s="118"/>
      <c r="C263" s="118"/>
      <c r="D263" s="118"/>
      <c r="E263" s="118"/>
      <c r="F263" s="118"/>
      <c r="G263" s="119"/>
      <c r="H263" s="25" t="s">
        <v>91</v>
      </c>
      <c r="I263" s="26"/>
    </row>
    <row r="264" spans="1:9">
      <c r="A264" s="120"/>
      <c r="B264" s="121"/>
      <c r="C264" s="121"/>
      <c r="D264" s="121"/>
      <c r="E264" s="121"/>
      <c r="F264" s="121"/>
      <c r="G264" s="122"/>
      <c r="H264" s="25" t="s">
        <v>92</v>
      </c>
      <c r="I264" s="26"/>
    </row>
    <row r="265" spans="1:9" ht="12" thickBot="1">
      <c r="A265" s="123"/>
      <c r="B265" s="124"/>
      <c r="C265" s="124"/>
      <c r="D265" s="124"/>
      <c r="E265" s="124"/>
      <c r="F265" s="124"/>
      <c r="G265" s="125"/>
      <c r="H265" s="38" t="s">
        <v>93</v>
      </c>
      <c r="I265" s="39"/>
    </row>
    <row r="266" spans="1:9" ht="12" thickBot="1"/>
    <row r="267" spans="1:9">
      <c r="A267" s="128" t="s">
        <v>269</v>
      </c>
      <c r="B267" s="129"/>
      <c r="C267" s="129"/>
      <c r="D267" s="129"/>
      <c r="E267" s="129"/>
      <c r="F267" s="129"/>
      <c r="G267" s="129"/>
      <c r="H267" s="129"/>
      <c r="I267" s="130"/>
    </row>
    <row r="268" spans="1:9">
      <c r="A268" s="114" t="s">
        <v>266</v>
      </c>
      <c r="B268" s="115"/>
      <c r="C268" s="115"/>
      <c r="D268" s="115" t="s">
        <v>268</v>
      </c>
      <c r="E268" s="115"/>
      <c r="F268" s="115"/>
      <c r="G268" s="115"/>
      <c r="H268" s="98" t="s">
        <v>274</v>
      </c>
      <c r="I268" s="26" t="s">
        <v>2</v>
      </c>
    </row>
    <row r="269" spans="1:9" ht="11.25" customHeight="1">
      <c r="A269" s="114" t="s">
        <v>267</v>
      </c>
      <c r="B269" s="115"/>
      <c r="C269" s="115"/>
      <c r="D269" s="106" t="s">
        <v>46</v>
      </c>
      <c r="E269" s="106"/>
      <c r="F269" s="106"/>
      <c r="G269" s="106"/>
      <c r="H269" s="28" t="s">
        <v>73</v>
      </c>
      <c r="I269" s="29" t="s">
        <v>73</v>
      </c>
    </row>
    <row r="270" spans="1:9">
      <c r="A270" s="114" t="s">
        <v>273</v>
      </c>
      <c r="B270" s="115"/>
      <c r="C270" s="115"/>
      <c r="D270" s="115" t="s">
        <v>272</v>
      </c>
      <c r="E270" s="115"/>
      <c r="F270" s="115"/>
      <c r="G270" s="115"/>
      <c r="H270" s="67" t="s">
        <v>258</v>
      </c>
      <c r="I270" s="103" t="s">
        <v>259</v>
      </c>
    </row>
    <row r="271" spans="1:9" ht="22.5">
      <c r="A271" s="79" t="s">
        <v>75</v>
      </c>
      <c r="B271" s="127" t="s">
        <v>76</v>
      </c>
      <c r="C271" s="127"/>
      <c r="D271" s="92" t="s">
        <v>77</v>
      </c>
      <c r="E271" s="92" t="s">
        <v>78</v>
      </c>
      <c r="F271" s="92" t="s">
        <v>79</v>
      </c>
      <c r="G271" s="90" t="s">
        <v>80</v>
      </c>
      <c r="H271" s="28" t="s">
        <v>81</v>
      </c>
      <c r="I271" s="30" t="s">
        <v>82</v>
      </c>
    </row>
    <row r="272" spans="1:9">
      <c r="A272" s="93">
        <v>1</v>
      </c>
      <c r="B272" s="110" t="s">
        <v>83</v>
      </c>
      <c r="C272" s="110"/>
      <c r="D272" s="68">
        <v>1</v>
      </c>
      <c r="E272" s="91">
        <f>D272</f>
        <v>1</v>
      </c>
      <c r="F272" s="35">
        <f>(E272*100)/$D$280</f>
        <v>50</v>
      </c>
      <c r="G272" s="91">
        <v>0.2</v>
      </c>
      <c r="H272" s="25">
        <f t="shared" ref="H272:H279" si="57">G272*F272</f>
        <v>10</v>
      </c>
      <c r="I272" s="36"/>
    </row>
    <row r="273" spans="1:9">
      <c r="A273" s="93">
        <f t="shared" ref="A273:A279" si="58">A272+1</f>
        <v>2</v>
      </c>
      <c r="B273" s="110" t="s">
        <v>84</v>
      </c>
      <c r="C273" s="110"/>
      <c r="D273" s="68">
        <v>0</v>
      </c>
      <c r="E273" s="91">
        <f t="shared" ref="E273:E274" si="59">D273</f>
        <v>0</v>
      </c>
      <c r="F273" s="35">
        <f t="shared" ref="F273:F274" si="60">(E273*100)/$D$280</f>
        <v>0</v>
      </c>
      <c r="G273" s="91">
        <v>0.5</v>
      </c>
      <c r="H273" s="25">
        <f t="shared" si="57"/>
        <v>0</v>
      </c>
      <c r="I273" s="36"/>
    </row>
    <row r="274" spans="1:9">
      <c r="A274" s="93">
        <f t="shared" si="58"/>
        <v>3</v>
      </c>
      <c r="B274" s="110" t="s">
        <v>85</v>
      </c>
      <c r="C274" s="110"/>
      <c r="D274" s="68">
        <v>0</v>
      </c>
      <c r="E274" s="91">
        <f t="shared" si="59"/>
        <v>0</v>
      </c>
      <c r="F274" s="35">
        <f t="shared" si="60"/>
        <v>0</v>
      </c>
      <c r="G274" s="91">
        <v>0.8</v>
      </c>
      <c r="H274" s="25">
        <f t="shared" si="57"/>
        <v>0</v>
      </c>
      <c r="I274" s="36"/>
    </row>
    <row r="275" spans="1:9">
      <c r="A275" s="93">
        <f t="shared" si="58"/>
        <v>4</v>
      </c>
      <c r="B275" s="110" t="s">
        <v>86</v>
      </c>
      <c r="C275" s="110"/>
      <c r="D275" s="68">
        <v>0</v>
      </c>
      <c r="E275" s="37"/>
      <c r="F275" s="35">
        <f>(D275*100)/$D$280</f>
        <v>0</v>
      </c>
      <c r="G275" s="91">
        <v>0.9</v>
      </c>
      <c r="H275" s="25">
        <f t="shared" si="57"/>
        <v>0</v>
      </c>
      <c r="I275" s="36"/>
    </row>
    <row r="276" spans="1:9">
      <c r="A276" s="93">
        <f t="shared" si="58"/>
        <v>5</v>
      </c>
      <c r="B276" s="110" t="s">
        <v>87</v>
      </c>
      <c r="C276" s="110"/>
      <c r="D276" s="68">
        <v>0</v>
      </c>
      <c r="E276" s="37"/>
      <c r="F276" s="35">
        <f t="shared" ref="F276:F279" si="61">(D276*100)/$D$280</f>
        <v>0</v>
      </c>
      <c r="G276" s="91">
        <v>1</v>
      </c>
      <c r="H276" s="25">
        <f t="shared" si="57"/>
        <v>0</v>
      </c>
      <c r="I276" s="36"/>
    </row>
    <row r="277" spans="1:9">
      <c r="A277" s="93">
        <f t="shared" si="58"/>
        <v>6</v>
      </c>
      <c r="B277" s="110" t="s">
        <v>66</v>
      </c>
      <c r="C277" s="110"/>
      <c r="D277" s="68">
        <v>0</v>
      </c>
      <c r="E277" s="37"/>
      <c r="F277" s="35">
        <f t="shared" si="61"/>
        <v>0</v>
      </c>
      <c r="G277" s="91">
        <v>0.5</v>
      </c>
      <c r="H277" s="25">
        <f t="shared" si="57"/>
        <v>0</v>
      </c>
      <c r="I277" s="36"/>
    </row>
    <row r="278" spans="1:9">
      <c r="A278" s="93">
        <f t="shared" si="58"/>
        <v>7</v>
      </c>
      <c r="B278" s="110" t="s">
        <v>67</v>
      </c>
      <c r="C278" s="110"/>
      <c r="D278" s="68">
        <v>0</v>
      </c>
      <c r="E278" s="37"/>
      <c r="F278" s="35">
        <f t="shared" si="61"/>
        <v>0</v>
      </c>
      <c r="G278" s="91">
        <v>0.3</v>
      </c>
      <c r="H278" s="25">
        <f t="shared" si="57"/>
        <v>0</v>
      </c>
      <c r="I278" s="36"/>
    </row>
    <row r="279" spans="1:9">
      <c r="A279" s="93">
        <f t="shared" si="58"/>
        <v>8</v>
      </c>
      <c r="B279" s="110" t="s">
        <v>68</v>
      </c>
      <c r="C279" s="110"/>
      <c r="D279" s="68">
        <v>0</v>
      </c>
      <c r="E279" s="37"/>
      <c r="F279" s="35">
        <f t="shared" si="61"/>
        <v>0</v>
      </c>
      <c r="G279" s="91">
        <v>0.6</v>
      </c>
      <c r="H279" s="25">
        <f t="shared" si="57"/>
        <v>0</v>
      </c>
      <c r="I279" s="36"/>
    </row>
    <row r="280" spans="1:9">
      <c r="A280" s="126" t="s">
        <v>88</v>
      </c>
      <c r="B280" s="116"/>
      <c r="C280" s="116"/>
      <c r="D280" s="91">
        <v>2</v>
      </c>
      <c r="E280" s="116" t="s">
        <v>89</v>
      </c>
      <c r="F280" s="116"/>
      <c r="G280" s="116"/>
      <c r="H280" s="25">
        <f>SUM(H272:H279)</f>
        <v>10</v>
      </c>
      <c r="I280" s="26" t="s">
        <v>90</v>
      </c>
    </row>
    <row r="281" spans="1:9" ht="11.25" customHeight="1">
      <c r="A281" s="117" t="s">
        <v>271</v>
      </c>
      <c r="B281" s="118"/>
      <c r="C281" s="118"/>
      <c r="D281" s="118"/>
      <c r="E281" s="118"/>
      <c r="F281" s="118"/>
      <c r="G281" s="119"/>
      <c r="H281" s="25" t="s">
        <v>91</v>
      </c>
      <c r="I281" s="26"/>
    </row>
    <row r="282" spans="1:9">
      <c r="A282" s="120"/>
      <c r="B282" s="121"/>
      <c r="C282" s="121"/>
      <c r="D282" s="121"/>
      <c r="E282" s="121"/>
      <c r="F282" s="121"/>
      <c r="G282" s="122"/>
      <c r="H282" s="25" t="s">
        <v>92</v>
      </c>
      <c r="I282" s="26"/>
    </row>
    <row r="283" spans="1:9" ht="12" thickBot="1">
      <c r="A283" s="123"/>
      <c r="B283" s="124"/>
      <c r="C283" s="124"/>
      <c r="D283" s="124"/>
      <c r="E283" s="124"/>
      <c r="F283" s="124"/>
      <c r="G283" s="125"/>
      <c r="H283" s="38" t="s">
        <v>93</v>
      </c>
      <c r="I283" s="39"/>
    </row>
    <row r="284" spans="1:9" ht="12" thickBot="1"/>
    <row r="285" spans="1:9">
      <c r="A285" s="128" t="s">
        <v>269</v>
      </c>
      <c r="B285" s="129"/>
      <c r="C285" s="129"/>
      <c r="D285" s="129"/>
      <c r="E285" s="129"/>
      <c r="F285" s="129"/>
      <c r="G285" s="129"/>
      <c r="H285" s="129"/>
      <c r="I285" s="130"/>
    </row>
    <row r="286" spans="1:9">
      <c r="A286" s="114" t="s">
        <v>266</v>
      </c>
      <c r="B286" s="115"/>
      <c r="C286" s="115"/>
      <c r="D286" s="115" t="s">
        <v>268</v>
      </c>
      <c r="E286" s="115"/>
      <c r="F286" s="115"/>
      <c r="G286" s="115"/>
      <c r="H286" s="98" t="s">
        <v>274</v>
      </c>
      <c r="I286" s="26" t="s">
        <v>2</v>
      </c>
    </row>
    <row r="287" spans="1:9" ht="11.25" customHeight="1">
      <c r="A287" s="114" t="s">
        <v>267</v>
      </c>
      <c r="B287" s="115"/>
      <c r="C287" s="115"/>
      <c r="D287" s="106" t="s">
        <v>46</v>
      </c>
      <c r="E287" s="106"/>
      <c r="F287" s="106"/>
      <c r="G287" s="106"/>
      <c r="H287" s="28" t="s">
        <v>73</v>
      </c>
      <c r="I287" s="29" t="s">
        <v>73</v>
      </c>
    </row>
    <row r="288" spans="1:9">
      <c r="A288" s="114" t="s">
        <v>273</v>
      </c>
      <c r="B288" s="115"/>
      <c r="C288" s="115"/>
      <c r="D288" s="115" t="s">
        <v>272</v>
      </c>
      <c r="E288" s="115"/>
      <c r="F288" s="115"/>
      <c r="G288" s="115"/>
      <c r="H288" s="67" t="s">
        <v>259</v>
      </c>
      <c r="I288" s="103" t="s">
        <v>260</v>
      </c>
    </row>
    <row r="289" spans="1:9" ht="22.5">
      <c r="A289" s="79" t="s">
        <v>75</v>
      </c>
      <c r="B289" s="127" t="s">
        <v>76</v>
      </c>
      <c r="C289" s="127"/>
      <c r="D289" s="92" t="s">
        <v>77</v>
      </c>
      <c r="E289" s="92" t="s">
        <v>78</v>
      </c>
      <c r="F289" s="92" t="s">
        <v>79</v>
      </c>
      <c r="G289" s="90" t="s">
        <v>80</v>
      </c>
      <c r="H289" s="28" t="s">
        <v>81</v>
      </c>
      <c r="I289" s="30" t="s">
        <v>82</v>
      </c>
    </row>
    <row r="290" spans="1:9">
      <c r="A290" s="93">
        <v>1</v>
      </c>
      <c r="B290" s="110" t="s">
        <v>83</v>
      </c>
      <c r="C290" s="110"/>
      <c r="D290" s="68">
        <v>1</v>
      </c>
      <c r="E290" s="91">
        <f>D290</f>
        <v>1</v>
      </c>
      <c r="F290" s="35">
        <f>(E290*100)/$D$298</f>
        <v>33.333333333333336</v>
      </c>
      <c r="G290" s="91">
        <v>0.2</v>
      </c>
      <c r="H290" s="25">
        <f t="shared" ref="H290:H297" si="62">G290*F290</f>
        <v>6.6666666666666679</v>
      </c>
      <c r="I290" s="36"/>
    </row>
    <row r="291" spans="1:9">
      <c r="A291" s="93">
        <f t="shared" ref="A291:A297" si="63">A290+1</f>
        <v>2</v>
      </c>
      <c r="B291" s="110" t="s">
        <v>84</v>
      </c>
      <c r="C291" s="110"/>
      <c r="D291" s="68">
        <v>0</v>
      </c>
      <c r="E291" s="91">
        <f t="shared" ref="E291:E292" si="64">D291</f>
        <v>0</v>
      </c>
      <c r="F291" s="35">
        <f>(E291*100)/$D$298</f>
        <v>0</v>
      </c>
      <c r="G291" s="91">
        <v>0.5</v>
      </c>
      <c r="H291" s="25">
        <f t="shared" si="62"/>
        <v>0</v>
      </c>
      <c r="I291" s="36"/>
    </row>
    <row r="292" spans="1:9">
      <c r="A292" s="93">
        <f t="shared" si="63"/>
        <v>3</v>
      </c>
      <c r="B292" s="110" t="s">
        <v>85</v>
      </c>
      <c r="C292" s="110"/>
      <c r="D292" s="68">
        <v>2</v>
      </c>
      <c r="E292" s="91">
        <f t="shared" si="64"/>
        <v>2</v>
      </c>
      <c r="F292" s="35">
        <f>(E292*100)/$D$298</f>
        <v>66.666666666666671</v>
      </c>
      <c r="G292" s="91">
        <v>0.8</v>
      </c>
      <c r="H292" s="25">
        <f t="shared" si="62"/>
        <v>53.333333333333343</v>
      </c>
      <c r="I292" s="36"/>
    </row>
    <row r="293" spans="1:9">
      <c r="A293" s="93">
        <f t="shared" si="63"/>
        <v>4</v>
      </c>
      <c r="B293" s="110" t="s">
        <v>86</v>
      </c>
      <c r="C293" s="110"/>
      <c r="D293" s="68">
        <v>0</v>
      </c>
      <c r="E293" s="37"/>
      <c r="F293" s="35">
        <f>(D293*100)/$D$298</f>
        <v>0</v>
      </c>
      <c r="G293" s="91">
        <v>0.9</v>
      </c>
      <c r="H293" s="25">
        <f t="shared" si="62"/>
        <v>0</v>
      </c>
      <c r="I293" s="36"/>
    </row>
    <row r="294" spans="1:9">
      <c r="A294" s="93">
        <f t="shared" si="63"/>
        <v>5</v>
      </c>
      <c r="B294" s="110" t="s">
        <v>87</v>
      </c>
      <c r="C294" s="110"/>
      <c r="D294" s="68">
        <v>0</v>
      </c>
      <c r="E294" s="37"/>
      <c r="F294" s="35">
        <f t="shared" ref="F294:F297" si="65">(D294*100)/$D$298</f>
        <v>0</v>
      </c>
      <c r="G294" s="91">
        <v>1</v>
      </c>
      <c r="H294" s="25">
        <f t="shared" si="62"/>
        <v>0</v>
      </c>
      <c r="I294" s="36"/>
    </row>
    <row r="295" spans="1:9">
      <c r="A295" s="93">
        <f t="shared" si="63"/>
        <v>6</v>
      </c>
      <c r="B295" s="110" t="s">
        <v>66</v>
      </c>
      <c r="C295" s="110"/>
      <c r="D295" s="68">
        <v>0</v>
      </c>
      <c r="E295" s="37"/>
      <c r="F295" s="35">
        <f t="shared" si="65"/>
        <v>0</v>
      </c>
      <c r="G295" s="91">
        <v>0.5</v>
      </c>
      <c r="H295" s="25">
        <f t="shared" si="62"/>
        <v>0</v>
      </c>
      <c r="I295" s="36"/>
    </row>
    <row r="296" spans="1:9">
      <c r="A296" s="93">
        <f t="shared" si="63"/>
        <v>7</v>
      </c>
      <c r="B296" s="110" t="s">
        <v>67</v>
      </c>
      <c r="C296" s="110"/>
      <c r="D296" s="68">
        <v>0</v>
      </c>
      <c r="E296" s="37"/>
      <c r="F296" s="35">
        <f t="shared" si="65"/>
        <v>0</v>
      </c>
      <c r="G296" s="91">
        <v>0.3</v>
      </c>
      <c r="H296" s="25">
        <f t="shared" si="62"/>
        <v>0</v>
      </c>
      <c r="I296" s="36"/>
    </row>
    <row r="297" spans="1:9">
      <c r="A297" s="93">
        <f t="shared" si="63"/>
        <v>8</v>
      </c>
      <c r="B297" s="110" t="s">
        <v>68</v>
      </c>
      <c r="C297" s="110"/>
      <c r="D297" s="68">
        <v>2</v>
      </c>
      <c r="E297" s="37"/>
      <c r="F297" s="35">
        <f t="shared" si="65"/>
        <v>66.666666666666671</v>
      </c>
      <c r="G297" s="91">
        <v>0.6</v>
      </c>
      <c r="H297" s="25">
        <f t="shared" si="62"/>
        <v>40</v>
      </c>
      <c r="I297" s="36"/>
    </row>
    <row r="298" spans="1:9">
      <c r="A298" s="126" t="s">
        <v>88</v>
      </c>
      <c r="B298" s="116"/>
      <c r="C298" s="116"/>
      <c r="D298" s="91">
        <v>3</v>
      </c>
      <c r="E298" s="116" t="s">
        <v>89</v>
      </c>
      <c r="F298" s="116"/>
      <c r="G298" s="116"/>
      <c r="H298" s="25">
        <f>SUM(H290:H297)</f>
        <v>100.00000000000001</v>
      </c>
      <c r="I298" s="26" t="s">
        <v>90</v>
      </c>
    </row>
    <row r="299" spans="1:9" ht="11.25" customHeight="1">
      <c r="A299" s="117" t="s">
        <v>271</v>
      </c>
      <c r="B299" s="118"/>
      <c r="C299" s="118"/>
      <c r="D299" s="118"/>
      <c r="E299" s="118"/>
      <c r="F299" s="118"/>
      <c r="G299" s="119"/>
      <c r="H299" s="25" t="s">
        <v>91</v>
      </c>
      <c r="I299" s="26"/>
    </row>
    <row r="300" spans="1:9">
      <c r="A300" s="120"/>
      <c r="B300" s="121"/>
      <c r="C300" s="121"/>
      <c r="D300" s="121"/>
      <c r="E300" s="121"/>
      <c r="F300" s="121"/>
      <c r="G300" s="122"/>
      <c r="H300" s="25" t="s">
        <v>92</v>
      </c>
      <c r="I300" s="26"/>
    </row>
    <row r="301" spans="1:9" ht="12" thickBot="1">
      <c r="A301" s="123"/>
      <c r="B301" s="124"/>
      <c r="C301" s="124"/>
      <c r="D301" s="124"/>
      <c r="E301" s="124"/>
      <c r="F301" s="124"/>
      <c r="G301" s="125"/>
      <c r="H301" s="38" t="s">
        <v>93</v>
      </c>
      <c r="I301" s="39"/>
    </row>
    <row r="302" spans="1:9" ht="12" thickBot="1"/>
    <row r="303" spans="1:9">
      <c r="A303" s="128" t="s">
        <v>269</v>
      </c>
      <c r="B303" s="129"/>
      <c r="C303" s="129"/>
      <c r="D303" s="129"/>
      <c r="E303" s="129"/>
      <c r="F303" s="129"/>
      <c r="G303" s="129"/>
      <c r="H303" s="129"/>
      <c r="I303" s="130"/>
    </row>
    <row r="304" spans="1:9">
      <c r="A304" s="114" t="s">
        <v>266</v>
      </c>
      <c r="B304" s="115"/>
      <c r="C304" s="115"/>
      <c r="D304" s="115" t="s">
        <v>268</v>
      </c>
      <c r="E304" s="115"/>
      <c r="F304" s="115"/>
      <c r="G304" s="115"/>
      <c r="H304" s="98" t="s">
        <v>274</v>
      </c>
      <c r="I304" s="26" t="s">
        <v>2</v>
      </c>
    </row>
    <row r="305" spans="1:9" ht="11.25" customHeight="1">
      <c r="A305" s="114" t="s">
        <v>267</v>
      </c>
      <c r="B305" s="115"/>
      <c r="C305" s="115"/>
      <c r="D305" s="106" t="s">
        <v>46</v>
      </c>
      <c r="E305" s="106"/>
      <c r="F305" s="106"/>
      <c r="G305" s="106"/>
      <c r="H305" s="28" t="s">
        <v>73</v>
      </c>
      <c r="I305" s="29" t="s">
        <v>73</v>
      </c>
    </row>
    <row r="306" spans="1:9">
      <c r="A306" s="114" t="s">
        <v>273</v>
      </c>
      <c r="B306" s="115"/>
      <c r="C306" s="115"/>
      <c r="D306" s="115" t="s">
        <v>272</v>
      </c>
      <c r="E306" s="115"/>
      <c r="F306" s="115"/>
      <c r="G306" s="115"/>
      <c r="H306" s="67" t="s">
        <v>260</v>
      </c>
      <c r="I306" s="103" t="s">
        <v>261</v>
      </c>
    </row>
    <row r="307" spans="1:9" ht="22.5">
      <c r="A307" s="79" t="s">
        <v>75</v>
      </c>
      <c r="B307" s="127" t="s">
        <v>76</v>
      </c>
      <c r="C307" s="127"/>
      <c r="D307" s="92" t="s">
        <v>77</v>
      </c>
      <c r="E307" s="92" t="s">
        <v>78</v>
      </c>
      <c r="F307" s="92" t="s">
        <v>79</v>
      </c>
      <c r="G307" s="90" t="s">
        <v>80</v>
      </c>
      <c r="H307" s="28" t="s">
        <v>81</v>
      </c>
      <c r="I307" s="30" t="s">
        <v>82</v>
      </c>
    </row>
    <row r="308" spans="1:9">
      <c r="A308" s="93">
        <v>1</v>
      </c>
      <c r="B308" s="110" t="s">
        <v>83</v>
      </c>
      <c r="C308" s="110"/>
      <c r="D308" s="68">
        <v>5</v>
      </c>
      <c r="E308" s="91">
        <f>D308</f>
        <v>5</v>
      </c>
      <c r="F308" s="35">
        <f>(E308*100)/$D$316</f>
        <v>71.428571428571431</v>
      </c>
      <c r="G308" s="91">
        <v>0.2</v>
      </c>
      <c r="H308" s="25">
        <f>G308*F308</f>
        <v>14.285714285714286</v>
      </c>
      <c r="I308" s="36"/>
    </row>
    <row r="309" spans="1:9">
      <c r="A309" s="93">
        <f t="shared" ref="A309:A315" si="66">A308+1</f>
        <v>2</v>
      </c>
      <c r="B309" s="110" t="s">
        <v>84</v>
      </c>
      <c r="C309" s="110"/>
      <c r="D309" s="68">
        <v>0</v>
      </c>
      <c r="E309" s="91">
        <f t="shared" ref="E309:E310" si="67">D309</f>
        <v>0</v>
      </c>
      <c r="F309" s="35">
        <f t="shared" ref="F309:F310" si="68">(E309*100)/$D$316</f>
        <v>0</v>
      </c>
      <c r="G309" s="91">
        <v>0.5</v>
      </c>
      <c r="H309" s="25">
        <f t="shared" ref="H309:H314" si="69">G309*F309</f>
        <v>0</v>
      </c>
      <c r="I309" s="36"/>
    </row>
    <row r="310" spans="1:9">
      <c r="A310" s="93">
        <f t="shared" si="66"/>
        <v>3</v>
      </c>
      <c r="B310" s="110" t="s">
        <v>85</v>
      </c>
      <c r="C310" s="110"/>
      <c r="D310" s="68">
        <v>4</v>
      </c>
      <c r="E310" s="91">
        <f t="shared" si="67"/>
        <v>4</v>
      </c>
      <c r="F310" s="35">
        <f t="shared" si="68"/>
        <v>57.142857142857146</v>
      </c>
      <c r="G310" s="91">
        <v>0.8</v>
      </c>
      <c r="H310" s="25">
        <f t="shared" si="69"/>
        <v>45.714285714285722</v>
      </c>
      <c r="I310" s="36"/>
    </row>
    <row r="311" spans="1:9">
      <c r="A311" s="93">
        <f t="shared" si="66"/>
        <v>4</v>
      </c>
      <c r="B311" s="110" t="s">
        <v>86</v>
      </c>
      <c r="C311" s="110"/>
      <c r="D311" s="68">
        <v>0</v>
      </c>
      <c r="E311" s="37"/>
      <c r="F311" s="35">
        <f>(D311*100)/$D$316</f>
        <v>0</v>
      </c>
      <c r="G311" s="91">
        <v>0.9</v>
      </c>
      <c r="H311" s="25">
        <f t="shared" si="69"/>
        <v>0</v>
      </c>
      <c r="I311" s="36"/>
    </row>
    <row r="312" spans="1:9">
      <c r="A312" s="93">
        <f t="shared" si="66"/>
        <v>5</v>
      </c>
      <c r="B312" s="110" t="s">
        <v>87</v>
      </c>
      <c r="C312" s="110"/>
      <c r="D312" s="68">
        <v>0</v>
      </c>
      <c r="E312" s="37"/>
      <c r="F312" s="35">
        <f t="shared" ref="F312:F315" si="70">(D312*100)/$D$316</f>
        <v>0</v>
      </c>
      <c r="G312" s="91">
        <v>1</v>
      </c>
      <c r="H312" s="25">
        <f t="shared" si="69"/>
        <v>0</v>
      </c>
      <c r="I312" s="36"/>
    </row>
    <row r="313" spans="1:9">
      <c r="A313" s="93">
        <f t="shared" si="66"/>
        <v>6</v>
      </c>
      <c r="B313" s="110" t="s">
        <v>66</v>
      </c>
      <c r="C313" s="110"/>
      <c r="D313" s="68">
        <v>0</v>
      </c>
      <c r="E313" s="37"/>
      <c r="F313" s="35">
        <f t="shared" si="70"/>
        <v>0</v>
      </c>
      <c r="G313" s="91">
        <v>0.5</v>
      </c>
      <c r="H313" s="25">
        <f t="shared" si="69"/>
        <v>0</v>
      </c>
      <c r="I313" s="36"/>
    </row>
    <row r="314" spans="1:9">
      <c r="A314" s="93">
        <f t="shared" si="66"/>
        <v>7</v>
      </c>
      <c r="B314" s="110" t="s">
        <v>67</v>
      </c>
      <c r="C314" s="110"/>
      <c r="D314" s="68">
        <v>0</v>
      </c>
      <c r="E314" s="37"/>
      <c r="F314" s="35">
        <f t="shared" si="70"/>
        <v>0</v>
      </c>
      <c r="G314" s="91">
        <v>0.3</v>
      </c>
      <c r="H314" s="25">
        <f t="shared" si="69"/>
        <v>0</v>
      </c>
      <c r="I314" s="36"/>
    </row>
    <row r="315" spans="1:9">
      <c r="A315" s="93">
        <f t="shared" si="66"/>
        <v>8</v>
      </c>
      <c r="B315" s="110" t="s">
        <v>68</v>
      </c>
      <c r="C315" s="110"/>
      <c r="D315" s="68">
        <v>2</v>
      </c>
      <c r="E315" s="37"/>
      <c r="F315" s="35">
        <f t="shared" si="70"/>
        <v>28.571428571428573</v>
      </c>
      <c r="G315" s="91">
        <v>0.6</v>
      </c>
      <c r="H315" s="25">
        <f>G315*F315</f>
        <v>17.142857142857142</v>
      </c>
      <c r="I315" s="36"/>
    </row>
    <row r="316" spans="1:9">
      <c r="A316" s="126" t="s">
        <v>88</v>
      </c>
      <c r="B316" s="116"/>
      <c r="C316" s="116"/>
      <c r="D316" s="91">
        <v>7</v>
      </c>
      <c r="E316" s="116" t="s">
        <v>89</v>
      </c>
      <c r="F316" s="116"/>
      <c r="G316" s="116"/>
      <c r="H316" s="25">
        <f>SUM(H308:H315)</f>
        <v>77.142857142857153</v>
      </c>
      <c r="I316" s="26" t="s">
        <v>90</v>
      </c>
    </row>
    <row r="317" spans="1:9" ht="11.25" customHeight="1">
      <c r="A317" s="117" t="s">
        <v>271</v>
      </c>
      <c r="B317" s="118"/>
      <c r="C317" s="118"/>
      <c r="D317" s="118"/>
      <c r="E317" s="118"/>
      <c r="F317" s="118"/>
      <c r="G317" s="119"/>
      <c r="H317" s="25" t="s">
        <v>91</v>
      </c>
      <c r="I317" s="26"/>
    </row>
    <row r="318" spans="1:9">
      <c r="A318" s="120"/>
      <c r="B318" s="121"/>
      <c r="C318" s="121"/>
      <c r="D318" s="121"/>
      <c r="E318" s="121"/>
      <c r="F318" s="121"/>
      <c r="G318" s="122"/>
      <c r="H318" s="25" t="s">
        <v>92</v>
      </c>
      <c r="I318" s="26"/>
    </row>
    <row r="319" spans="1:9" ht="12" thickBot="1">
      <c r="A319" s="123"/>
      <c r="B319" s="124"/>
      <c r="C319" s="124"/>
      <c r="D319" s="124"/>
      <c r="E319" s="124"/>
      <c r="F319" s="124"/>
      <c r="G319" s="125"/>
      <c r="H319" s="38" t="s">
        <v>93</v>
      </c>
      <c r="I319" s="39"/>
    </row>
    <row r="320" spans="1:9" ht="12" thickBot="1"/>
    <row r="321" spans="1:9">
      <c r="A321" s="128" t="s">
        <v>269</v>
      </c>
      <c r="B321" s="129"/>
      <c r="C321" s="129"/>
      <c r="D321" s="129"/>
      <c r="E321" s="129"/>
      <c r="F321" s="129"/>
      <c r="G321" s="129"/>
      <c r="H321" s="129"/>
      <c r="I321" s="130"/>
    </row>
    <row r="322" spans="1:9">
      <c r="A322" s="114" t="s">
        <v>266</v>
      </c>
      <c r="B322" s="115"/>
      <c r="C322" s="115"/>
      <c r="D322" s="115" t="s">
        <v>268</v>
      </c>
      <c r="E322" s="115"/>
      <c r="F322" s="115"/>
      <c r="G322" s="115"/>
      <c r="H322" s="98" t="s">
        <v>274</v>
      </c>
      <c r="I322" s="26" t="s">
        <v>2</v>
      </c>
    </row>
    <row r="323" spans="1:9" ht="11.25" customHeight="1">
      <c r="A323" s="114" t="s">
        <v>267</v>
      </c>
      <c r="B323" s="115"/>
      <c r="C323" s="115"/>
      <c r="D323" s="106" t="s">
        <v>46</v>
      </c>
      <c r="E323" s="106"/>
      <c r="F323" s="106"/>
      <c r="G323" s="106"/>
      <c r="H323" s="28" t="s">
        <v>73</v>
      </c>
      <c r="I323" s="29" t="s">
        <v>73</v>
      </c>
    </row>
    <row r="324" spans="1:9">
      <c r="A324" s="114" t="s">
        <v>273</v>
      </c>
      <c r="B324" s="115"/>
      <c r="C324" s="115"/>
      <c r="D324" s="115" t="s">
        <v>272</v>
      </c>
      <c r="E324" s="115"/>
      <c r="F324" s="115"/>
      <c r="G324" s="115"/>
      <c r="H324" s="67" t="s">
        <v>261</v>
      </c>
      <c r="I324" s="103" t="s">
        <v>262</v>
      </c>
    </row>
    <row r="325" spans="1:9" ht="22.5">
      <c r="A325" s="79" t="s">
        <v>75</v>
      </c>
      <c r="B325" s="127" t="s">
        <v>76</v>
      </c>
      <c r="C325" s="127"/>
      <c r="D325" s="92" t="s">
        <v>77</v>
      </c>
      <c r="E325" s="92" t="s">
        <v>78</v>
      </c>
      <c r="F325" s="92" t="s">
        <v>79</v>
      </c>
      <c r="G325" s="90" t="s">
        <v>80</v>
      </c>
      <c r="H325" s="28" t="s">
        <v>81</v>
      </c>
      <c r="I325" s="30" t="s">
        <v>82</v>
      </c>
    </row>
    <row r="326" spans="1:9">
      <c r="A326" s="93">
        <v>1</v>
      </c>
      <c r="B326" s="110" t="s">
        <v>83</v>
      </c>
      <c r="C326" s="110"/>
      <c r="D326" s="71">
        <v>3</v>
      </c>
      <c r="E326" s="91">
        <f>D326</f>
        <v>3</v>
      </c>
      <c r="F326" s="35">
        <f>(E326*100)/$D$334</f>
        <v>60</v>
      </c>
      <c r="G326" s="91">
        <v>0.2</v>
      </c>
      <c r="H326" s="25">
        <f t="shared" ref="H326:H333" si="71">G326*F326</f>
        <v>12</v>
      </c>
      <c r="I326" s="36"/>
    </row>
    <row r="327" spans="1:9">
      <c r="A327" s="93">
        <f t="shared" ref="A327:A333" si="72">A326+1</f>
        <v>2</v>
      </c>
      <c r="B327" s="110" t="s">
        <v>84</v>
      </c>
      <c r="C327" s="110"/>
      <c r="D327" s="68">
        <v>0</v>
      </c>
      <c r="E327" s="91">
        <f t="shared" ref="E327:E328" si="73">D327</f>
        <v>0</v>
      </c>
      <c r="F327" s="35">
        <f t="shared" ref="F327:F328" si="74">(E327*100)/$D$334</f>
        <v>0</v>
      </c>
      <c r="G327" s="91">
        <v>0.5</v>
      </c>
      <c r="H327" s="25">
        <f t="shared" si="71"/>
        <v>0</v>
      </c>
      <c r="I327" s="36"/>
    </row>
    <row r="328" spans="1:9">
      <c r="A328" s="93">
        <f t="shared" si="72"/>
        <v>3</v>
      </c>
      <c r="B328" s="110" t="s">
        <v>85</v>
      </c>
      <c r="C328" s="110"/>
      <c r="D328" s="68">
        <v>3</v>
      </c>
      <c r="E328" s="91">
        <f t="shared" si="73"/>
        <v>3</v>
      </c>
      <c r="F328" s="35">
        <f t="shared" si="74"/>
        <v>60</v>
      </c>
      <c r="G328" s="91">
        <v>0.8</v>
      </c>
      <c r="H328" s="25">
        <f t="shared" si="71"/>
        <v>48</v>
      </c>
      <c r="I328" s="36"/>
    </row>
    <row r="329" spans="1:9">
      <c r="A329" s="93">
        <f t="shared" si="72"/>
        <v>4</v>
      </c>
      <c r="B329" s="110" t="s">
        <v>86</v>
      </c>
      <c r="C329" s="110"/>
      <c r="D329" s="68">
        <v>0</v>
      </c>
      <c r="E329" s="37"/>
      <c r="F329" s="35">
        <f>(D329*100)/$D$334</f>
        <v>0</v>
      </c>
      <c r="G329" s="91">
        <v>0.9</v>
      </c>
      <c r="H329" s="25">
        <f t="shared" si="71"/>
        <v>0</v>
      </c>
      <c r="I329" s="36"/>
    </row>
    <row r="330" spans="1:9">
      <c r="A330" s="93">
        <f t="shared" si="72"/>
        <v>5</v>
      </c>
      <c r="B330" s="110" t="s">
        <v>87</v>
      </c>
      <c r="C330" s="110"/>
      <c r="D330" s="68">
        <v>0</v>
      </c>
      <c r="E330" s="37"/>
      <c r="F330" s="35">
        <f t="shared" ref="F330:F333" si="75">(D330*100)/$D$334</f>
        <v>0</v>
      </c>
      <c r="G330" s="91">
        <v>1</v>
      </c>
      <c r="H330" s="25">
        <f t="shared" si="71"/>
        <v>0</v>
      </c>
      <c r="I330" s="36"/>
    </row>
    <row r="331" spans="1:9">
      <c r="A331" s="93">
        <f t="shared" si="72"/>
        <v>6</v>
      </c>
      <c r="B331" s="110" t="s">
        <v>66</v>
      </c>
      <c r="C331" s="110"/>
      <c r="D331" s="68">
        <v>0</v>
      </c>
      <c r="E331" s="37"/>
      <c r="F331" s="35">
        <f t="shared" si="75"/>
        <v>0</v>
      </c>
      <c r="G331" s="91">
        <v>0.5</v>
      </c>
      <c r="H331" s="25">
        <f t="shared" si="71"/>
        <v>0</v>
      </c>
      <c r="I331" s="36"/>
    </row>
    <row r="332" spans="1:9">
      <c r="A332" s="93">
        <f t="shared" si="72"/>
        <v>7</v>
      </c>
      <c r="B332" s="110" t="s">
        <v>67</v>
      </c>
      <c r="C332" s="110"/>
      <c r="D332" s="68">
        <v>0</v>
      </c>
      <c r="E332" s="37"/>
      <c r="F332" s="35">
        <f t="shared" si="75"/>
        <v>0</v>
      </c>
      <c r="G332" s="91">
        <v>0.3</v>
      </c>
      <c r="H332" s="25">
        <f t="shared" si="71"/>
        <v>0</v>
      </c>
      <c r="I332" s="36"/>
    </row>
    <row r="333" spans="1:9">
      <c r="A333" s="93">
        <f t="shared" si="72"/>
        <v>8</v>
      </c>
      <c r="B333" s="110" t="s">
        <v>68</v>
      </c>
      <c r="C333" s="110"/>
      <c r="D333" s="68">
        <v>2</v>
      </c>
      <c r="E333" s="37"/>
      <c r="F333" s="35">
        <f t="shared" si="75"/>
        <v>40</v>
      </c>
      <c r="G333" s="91">
        <v>0.6</v>
      </c>
      <c r="H333" s="25">
        <f t="shared" si="71"/>
        <v>24</v>
      </c>
      <c r="I333" s="36"/>
    </row>
    <row r="334" spans="1:9">
      <c r="A334" s="126" t="s">
        <v>88</v>
      </c>
      <c r="B334" s="116"/>
      <c r="C334" s="116"/>
      <c r="D334" s="91">
        <v>5</v>
      </c>
      <c r="E334" s="116" t="s">
        <v>89</v>
      </c>
      <c r="F334" s="116"/>
      <c r="G334" s="116"/>
      <c r="H334" s="25">
        <f>SUM(H326:H333)</f>
        <v>84</v>
      </c>
      <c r="I334" s="26" t="s">
        <v>90</v>
      </c>
    </row>
    <row r="335" spans="1:9" ht="11.25" customHeight="1">
      <c r="A335" s="117" t="s">
        <v>271</v>
      </c>
      <c r="B335" s="118"/>
      <c r="C335" s="118"/>
      <c r="D335" s="118"/>
      <c r="E335" s="118"/>
      <c r="F335" s="118"/>
      <c r="G335" s="119"/>
      <c r="H335" s="25" t="s">
        <v>91</v>
      </c>
      <c r="I335" s="26"/>
    </row>
    <row r="336" spans="1:9">
      <c r="A336" s="120"/>
      <c r="B336" s="121"/>
      <c r="C336" s="121"/>
      <c r="D336" s="121"/>
      <c r="E336" s="121"/>
      <c r="F336" s="121"/>
      <c r="G336" s="122"/>
      <c r="H336" s="25" t="s">
        <v>92</v>
      </c>
      <c r="I336" s="26"/>
    </row>
    <row r="337" spans="1:9" ht="12" thickBot="1">
      <c r="A337" s="123"/>
      <c r="B337" s="124"/>
      <c r="C337" s="124"/>
      <c r="D337" s="124"/>
      <c r="E337" s="124"/>
      <c r="F337" s="124"/>
      <c r="G337" s="125"/>
      <c r="H337" s="38" t="s">
        <v>93</v>
      </c>
      <c r="I337" s="39"/>
    </row>
  </sheetData>
  <mergeCells count="293">
    <mergeCell ref="B73:C73"/>
    <mergeCell ref="B74:C74"/>
    <mergeCell ref="B75:C75"/>
    <mergeCell ref="B76:C76"/>
    <mergeCell ref="B77:C77"/>
    <mergeCell ref="B78:C78"/>
    <mergeCell ref="A1:B1"/>
    <mergeCell ref="A69:I69"/>
    <mergeCell ref="A51:A52"/>
    <mergeCell ref="F51:F52"/>
    <mergeCell ref="G51:G52"/>
    <mergeCell ref="B51:E51"/>
    <mergeCell ref="B52:C52"/>
    <mergeCell ref="D52:E52"/>
    <mergeCell ref="A70:C70"/>
    <mergeCell ref="D70:G70"/>
    <mergeCell ref="A71:C71"/>
    <mergeCell ref="D71:G71"/>
    <mergeCell ref="A72:C72"/>
    <mergeCell ref="D72:G72"/>
    <mergeCell ref="H51:H52"/>
    <mergeCell ref="A87:I87"/>
    <mergeCell ref="A88:C88"/>
    <mergeCell ref="D88:G88"/>
    <mergeCell ref="A89:C89"/>
    <mergeCell ref="D89:G89"/>
    <mergeCell ref="A90:C90"/>
    <mergeCell ref="D90:G90"/>
    <mergeCell ref="B79:C79"/>
    <mergeCell ref="B80:C80"/>
    <mergeCell ref="B81:C81"/>
    <mergeCell ref="A82:C82"/>
    <mergeCell ref="E82:G82"/>
    <mergeCell ref="A83:G85"/>
    <mergeCell ref="A107:C107"/>
    <mergeCell ref="D107:G107"/>
    <mergeCell ref="A108:C108"/>
    <mergeCell ref="D108:G108"/>
    <mergeCell ref="B91:C91"/>
    <mergeCell ref="B92:C92"/>
    <mergeCell ref="B93:C93"/>
    <mergeCell ref="B94:C94"/>
    <mergeCell ref="B95:C95"/>
    <mergeCell ref="B96:C96"/>
    <mergeCell ref="A105:I105"/>
    <mergeCell ref="B97:C97"/>
    <mergeCell ref="B98:C98"/>
    <mergeCell ref="B99:C99"/>
    <mergeCell ref="A100:C100"/>
    <mergeCell ref="E100:G100"/>
    <mergeCell ref="A101:G103"/>
    <mergeCell ref="A106:C106"/>
    <mergeCell ref="D106:G106"/>
    <mergeCell ref="B115:C115"/>
    <mergeCell ref="B116:C116"/>
    <mergeCell ref="B117:C117"/>
    <mergeCell ref="A118:C118"/>
    <mergeCell ref="E118:G118"/>
    <mergeCell ref="A119:G121"/>
    <mergeCell ref="B109:C109"/>
    <mergeCell ref="B110:C110"/>
    <mergeCell ref="B111:C111"/>
    <mergeCell ref="B112:C112"/>
    <mergeCell ref="B113:C113"/>
    <mergeCell ref="B114:C114"/>
    <mergeCell ref="B127:C127"/>
    <mergeCell ref="B128:C128"/>
    <mergeCell ref="B129:C129"/>
    <mergeCell ref="B130:C130"/>
    <mergeCell ref="B131:C131"/>
    <mergeCell ref="B132:C132"/>
    <mergeCell ref="A123:I123"/>
    <mergeCell ref="A124:C124"/>
    <mergeCell ref="D124:G124"/>
    <mergeCell ref="A125:C125"/>
    <mergeCell ref="D125:G125"/>
    <mergeCell ref="A126:C126"/>
    <mergeCell ref="D126:G126"/>
    <mergeCell ref="B145:C145"/>
    <mergeCell ref="B146:C146"/>
    <mergeCell ref="B147:C147"/>
    <mergeCell ref="B148:C148"/>
    <mergeCell ref="B149:C149"/>
    <mergeCell ref="B150:C150"/>
    <mergeCell ref="A141:I141"/>
    <mergeCell ref="B133:C133"/>
    <mergeCell ref="B134:C134"/>
    <mergeCell ref="B135:C135"/>
    <mergeCell ref="A136:C136"/>
    <mergeCell ref="E136:G136"/>
    <mergeCell ref="A137:G139"/>
    <mergeCell ref="A142:C142"/>
    <mergeCell ref="D142:G142"/>
    <mergeCell ref="A143:C143"/>
    <mergeCell ref="D143:G143"/>
    <mergeCell ref="A144:C144"/>
    <mergeCell ref="D144:G144"/>
    <mergeCell ref="A159:I159"/>
    <mergeCell ref="A160:C160"/>
    <mergeCell ref="D160:G160"/>
    <mergeCell ref="A161:C161"/>
    <mergeCell ref="D161:G161"/>
    <mergeCell ref="A162:C162"/>
    <mergeCell ref="D162:G162"/>
    <mergeCell ref="B151:C151"/>
    <mergeCell ref="B152:C152"/>
    <mergeCell ref="B153:C153"/>
    <mergeCell ref="A154:C154"/>
    <mergeCell ref="E154:G154"/>
    <mergeCell ref="A155:G157"/>
    <mergeCell ref="A179:C179"/>
    <mergeCell ref="D179:G179"/>
    <mergeCell ref="A180:C180"/>
    <mergeCell ref="D180:G180"/>
    <mergeCell ref="B163:C163"/>
    <mergeCell ref="B164:C164"/>
    <mergeCell ref="B165:C165"/>
    <mergeCell ref="B166:C166"/>
    <mergeCell ref="B167:C167"/>
    <mergeCell ref="B168:C168"/>
    <mergeCell ref="A177:I177"/>
    <mergeCell ref="B169:C169"/>
    <mergeCell ref="B170:C170"/>
    <mergeCell ref="B171:C171"/>
    <mergeCell ref="A172:C172"/>
    <mergeCell ref="E172:G172"/>
    <mergeCell ref="A173:G175"/>
    <mergeCell ref="A178:C178"/>
    <mergeCell ref="D178:G178"/>
    <mergeCell ref="B187:C187"/>
    <mergeCell ref="B188:C188"/>
    <mergeCell ref="B189:C189"/>
    <mergeCell ref="A190:C190"/>
    <mergeCell ref="E190:G190"/>
    <mergeCell ref="A191:G193"/>
    <mergeCell ref="B181:C181"/>
    <mergeCell ref="B182:C182"/>
    <mergeCell ref="B183:C183"/>
    <mergeCell ref="B184:C184"/>
    <mergeCell ref="B185:C185"/>
    <mergeCell ref="B186:C186"/>
    <mergeCell ref="B199:C199"/>
    <mergeCell ref="B200:C200"/>
    <mergeCell ref="B201:C201"/>
    <mergeCell ref="B202:C202"/>
    <mergeCell ref="B203:C203"/>
    <mergeCell ref="B204:C204"/>
    <mergeCell ref="A195:I195"/>
    <mergeCell ref="A196:C196"/>
    <mergeCell ref="D196:G196"/>
    <mergeCell ref="A197:C197"/>
    <mergeCell ref="D197:G197"/>
    <mergeCell ref="A198:C198"/>
    <mergeCell ref="D198:G198"/>
    <mergeCell ref="B217:C217"/>
    <mergeCell ref="B218:C218"/>
    <mergeCell ref="B219:C219"/>
    <mergeCell ref="B220:C220"/>
    <mergeCell ref="B221:C221"/>
    <mergeCell ref="B222:C222"/>
    <mergeCell ref="A213:I213"/>
    <mergeCell ref="B205:C205"/>
    <mergeCell ref="B206:C206"/>
    <mergeCell ref="B207:C207"/>
    <mergeCell ref="A208:C208"/>
    <mergeCell ref="E208:G208"/>
    <mergeCell ref="A209:G211"/>
    <mergeCell ref="A214:C214"/>
    <mergeCell ref="D214:G214"/>
    <mergeCell ref="A215:C215"/>
    <mergeCell ref="D215:G215"/>
    <mergeCell ref="A216:C216"/>
    <mergeCell ref="D216:G216"/>
    <mergeCell ref="A231:I231"/>
    <mergeCell ref="A232:C232"/>
    <mergeCell ref="D232:G232"/>
    <mergeCell ref="A233:C233"/>
    <mergeCell ref="D233:G233"/>
    <mergeCell ref="A234:C234"/>
    <mergeCell ref="D234:G234"/>
    <mergeCell ref="B223:C223"/>
    <mergeCell ref="B224:C224"/>
    <mergeCell ref="B225:C225"/>
    <mergeCell ref="A226:C226"/>
    <mergeCell ref="E226:G226"/>
    <mergeCell ref="A227:G229"/>
    <mergeCell ref="A251:C251"/>
    <mergeCell ref="D251:G251"/>
    <mergeCell ref="A252:C252"/>
    <mergeCell ref="D252:G252"/>
    <mergeCell ref="B235:C235"/>
    <mergeCell ref="B236:C236"/>
    <mergeCell ref="B237:C237"/>
    <mergeCell ref="B238:C238"/>
    <mergeCell ref="B239:C239"/>
    <mergeCell ref="B240:C240"/>
    <mergeCell ref="A249:I249"/>
    <mergeCell ref="B241:C241"/>
    <mergeCell ref="B242:C242"/>
    <mergeCell ref="B243:C243"/>
    <mergeCell ref="A244:C244"/>
    <mergeCell ref="E244:G244"/>
    <mergeCell ref="A245:G247"/>
    <mergeCell ref="A250:C250"/>
    <mergeCell ref="D250:G250"/>
    <mergeCell ref="B259:C259"/>
    <mergeCell ref="B260:C260"/>
    <mergeCell ref="B261:C261"/>
    <mergeCell ref="A262:C262"/>
    <mergeCell ref="E262:G262"/>
    <mergeCell ref="A263:G265"/>
    <mergeCell ref="B253:C253"/>
    <mergeCell ref="B254:C254"/>
    <mergeCell ref="B255:C255"/>
    <mergeCell ref="B256:C256"/>
    <mergeCell ref="B257:C257"/>
    <mergeCell ref="B258:C258"/>
    <mergeCell ref="B271:C271"/>
    <mergeCell ref="B272:C272"/>
    <mergeCell ref="B273:C273"/>
    <mergeCell ref="B274:C274"/>
    <mergeCell ref="B275:C275"/>
    <mergeCell ref="B276:C276"/>
    <mergeCell ref="A267:I267"/>
    <mergeCell ref="A268:C268"/>
    <mergeCell ref="D268:G268"/>
    <mergeCell ref="A269:C269"/>
    <mergeCell ref="D269:G269"/>
    <mergeCell ref="A270:C270"/>
    <mergeCell ref="D270:G270"/>
    <mergeCell ref="B289:C289"/>
    <mergeCell ref="B290:C290"/>
    <mergeCell ref="B291:C291"/>
    <mergeCell ref="B292:C292"/>
    <mergeCell ref="B293:C293"/>
    <mergeCell ref="B294:C294"/>
    <mergeCell ref="A285:I285"/>
    <mergeCell ref="B277:C277"/>
    <mergeCell ref="B278:C278"/>
    <mergeCell ref="B279:C279"/>
    <mergeCell ref="A280:C280"/>
    <mergeCell ref="E280:G280"/>
    <mergeCell ref="A281:G283"/>
    <mergeCell ref="A286:C286"/>
    <mergeCell ref="D286:G286"/>
    <mergeCell ref="A287:C287"/>
    <mergeCell ref="D287:G287"/>
    <mergeCell ref="A288:C288"/>
    <mergeCell ref="D288:G288"/>
    <mergeCell ref="A303:I303"/>
    <mergeCell ref="A304:C304"/>
    <mergeCell ref="D304:G304"/>
    <mergeCell ref="A305:C305"/>
    <mergeCell ref="D305:G305"/>
    <mergeCell ref="A306:C306"/>
    <mergeCell ref="D306:G306"/>
    <mergeCell ref="B295:C295"/>
    <mergeCell ref="B296:C296"/>
    <mergeCell ref="B297:C297"/>
    <mergeCell ref="A298:C298"/>
    <mergeCell ref="E298:G298"/>
    <mergeCell ref="A299:G301"/>
    <mergeCell ref="A323:C323"/>
    <mergeCell ref="D323:G323"/>
    <mergeCell ref="A324:C324"/>
    <mergeCell ref="D324:G324"/>
    <mergeCell ref="B307:C307"/>
    <mergeCell ref="B308:C308"/>
    <mergeCell ref="B309:C309"/>
    <mergeCell ref="B310:C310"/>
    <mergeCell ref="B311:C311"/>
    <mergeCell ref="B312:C312"/>
    <mergeCell ref="A321:I321"/>
    <mergeCell ref="B313:C313"/>
    <mergeCell ref="B314:C314"/>
    <mergeCell ref="B315:C315"/>
    <mergeCell ref="A316:C316"/>
    <mergeCell ref="E316:G316"/>
    <mergeCell ref="A317:G319"/>
    <mergeCell ref="A322:C322"/>
    <mergeCell ref="D322:G322"/>
    <mergeCell ref="B331:C331"/>
    <mergeCell ref="B332:C332"/>
    <mergeCell ref="B333:C333"/>
    <mergeCell ref="A334:C334"/>
    <mergeCell ref="E334:G334"/>
    <mergeCell ref="A335:G337"/>
    <mergeCell ref="B325:C325"/>
    <mergeCell ref="B326:C326"/>
    <mergeCell ref="B327:C327"/>
    <mergeCell ref="B328:C328"/>
    <mergeCell ref="B329:C329"/>
    <mergeCell ref="B330:C330"/>
  </mergeCells>
  <pageMargins left="0.511811024" right="0.511811024" top="0.78740157499999996" bottom="0.78740157499999996" header="0.31496062000000002" footer="0.31496062000000002"/>
  <pageSetup paperSize="9" orientation="portrait" r:id="rId1"/>
  <rowBreaks count="4" manualBreakCount="4">
    <brk id="122" max="8" man="1"/>
    <brk id="176" max="8" man="1"/>
    <brk id="230" max="8" man="1"/>
    <brk id="284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P13"/>
  <sheetViews>
    <sheetView workbookViewId="0">
      <selection activeCell="I11" sqref="I11"/>
    </sheetView>
  </sheetViews>
  <sheetFormatPr defaultRowHeight="15"/>
  <cols>
    <col min="5" max="5" width="10.140625" bestFit="1" customWidth="1"/>
    <col min="6" max="6" width="11.28515625" bestFit="1" customWidth="1"/>
  </cols>
  <sheetData>
    <row r="1" spans="1:16">
      <c r="A1" s="135" t="s">
        <v>54</v>
      </c>
      <c r="B1" s="135" t="s">
        <v>49</v>
      </c>
      <c r="C1" s="135"/>
      <c r="D1" s="136" t="s">
        <v>55</v>
      </c>
      <c r="E1" s="135" t="s">
        <v>56</v>
      </c>
      <c r="F1" s="137" t="s">
        <v>57</v>
      </c>
      <c r="G1" s="134" t="s">
        <v>58</v>
      </c>
      <c r="H1" s="134"/>
      <c r="I1" s="134"/>
      <c r="J1" s="134"/>
      <c r="K1" s="134"/>
      <c r="L1" s="134"/>
      <c r="M1" s="134"/>
      <c r="N1" s="134"/>
      <c r="O1" s="53"/>
      <c r="P1" s="53"/>
    </row>
    <row r="2" spans="1:16" ht="15" customHeight="1">
      <c r="A2" s="135"/>
      <c r="B2" s="56" t="s">
        <v>59</v>
      </c>
      <c r="C2" s="56" t="s">
        <v>60</v>
      </c>
      <c r="D2" s="136"/>
      <c r="E2" s="135"/>
      <c r="F2" s="137"/>
      <c r="G2" s="57" t="s">
        <v>61</v>
      </c>
      <c r="H2" s="57" t="s">
        <v>62</v>
      </c>
      <c r="I2" s="57" t="s">
        <v>63</v>
      </c>
      <c r="J2" s="57" t="s">
        <v>64</v>
      </c>
      <c r="K2" s="57" t="s">
        <v>65</v>
      </c>
      <c r="L2" s="57" t="s">
        <v>66</v>
      </c>
      <c r="M2" s="57" t="s">
        <v>67</v>
      </c>
      <c r="N2" s="57" t="s">
        <v>68</v>
      </c>
      <c r="O2" s="22"/>
      <c r="P2" s="9"/>
    </row>
    <row r="3" spans="1:16">
      <c r="A3" s="54">
        <v>1</v>
      </c>
      <c r="B3" s="54">
        <v>639</v>
      </c>
      <c r="C3" s="54">
        <v>649</v>
      </c>
      <c r="D3" s="54">
        <v>10</v>
      </c>
      <c r="E3" s="54">
        <f>D3*20</f>
        <v>200</v>
      </c>
      <c r="F3" s="54">
        <v>40</v>
      </c>
      <c r="G3" s="55">
        <v>11</v>
      </c>
      <c r="H3" s="55">
        <v>0</v>
      </c>
      <c r="I3" s="55">
        <v>7</v>
      </c>
      <c r="J3" s="55">
        <v>0</v>
      </c>
      <c r="K3" s="55">
        <v>1</v>
      </c>
      <c r="L3" s="55">
        <v>0</v>
      </c>
      <c r="M3" s="55">
        <v>0</v>
      </c>
      <c r="N3" s="55">
        <v>5</v>
      </c>
    </row>
    <row r="4" spans="1:16">
      <c r="A4" s="54">
        <v>2</v>
      </c>
      <c r="B4" s="54">
        <v>649</v>
      </c>
      <c r="C4" s="54">
        <v>655</v>
      </c>
      <c r="D4" s="54">
        <v>6</v>
      </c>
      <c r="E4" s="54">
        <f t="shared" ref="E4:E13" si="0">D4*20</f>
        <v>120</v>
      </c>
      <c r="F4" s="54">
        <v>18</v>
      </c>
      <c r="G4" s="55">
        <v>8</v>
      </c>
      <c r="H4" s="55">
        <v>0</v>
      </c>
      <c r="I4" s="55">
        <v>2</v>
      </c>
      <c r="J4" s="55">
        <v>0</v>
      </c>
      <c r="K4" s="55">
        <v>0</v>
      </c>
      <c r="L4" s="55">
        <v>0</v>
      </c>
      <c r="M4" s="55">
        <v>0</v>
      </c>
      <c r="N4" s="55">
        <v>3</v>
      </c>
    </row>
    <row r="5" spans="1:16">
      <c r="A5" s="54">
        <v>3</v>
      </c>
      <c r="B5" s="54">
        <v>655</v>
      </c>
      <c r="C5" s="54">
        <v>665</v>
      </c>
      <c r="D5" s="54">
        <v>10</v>
      </c>
      <c r="E5" s="54">
        <f t="shared" si="0"/>
        <v>200</v>
      </c>
      <c r="F5" s="54">
        <v>36</v>
      </c>
      <c r="G5" s="55">
        <v>7</v>
      </c>
      <c r="H5" s="55">
        <v>0</v>
      </c>
      <c r="I5" s="55">
        <v>4</v>
      </c>
      <c r="J5" s="55">
        <v>0</v>
      </c>
      <c r="K5" s="55">
        <v>0</v>
      </c>
      <c r="L5" s="55">
        <v>0</v>
      </c>
      <c r="M5" s="55">
        <v>0</v>
      </c>
      <c r="N5" s="55">
        <v>6</v>
      </c>
    </row>
    <row r="6" spans="1:16">
      <c r="A6" s="54">
        <v>4</v>
      </c>
      <c r="B6" s="54">
        <v>665</v>
      </c>
      <c r="C6" s="54">
        <v>670</v>
      </c>
      <c r="D6" s="54">
        <v>5</v>
      </c>
      <c r="E6" s="54">
        <f t="shared" si="0"/>
        <v>100</v>
      </c>
      <c r="F6" s="54">
        <v>12</v>
      </c>
      <c r="G6" s="55">
        <v>8</v>
      </c>
      <c r="H6" s="55">
        <v>0</v>
      </c>
      <c r="I6" s="55">
        <v>4</v>
      </c>
      <c r="J6" s="55">
        <v>0</v>
      </c>
      <c r="K6" s="55">
        <v>0</v>
      </c>
      <c r="L6" s="55">
        <v>0</v>
      </c>
      <c r="M6" s="55">
        <v>0</v>
      </c>
      <c r="N6" s="55">
        <v>2</v>
      </c>
    </row>
    <row r="7" spans="1:16">
      <c r="A7" s="54">
        <v>5</v>
      </c>
      <c r="B7" s="54">
        <v>670</v>
      </c>
      <c r="C7" s="54">
        <v>678</v>
      </c>
      <c r="D7" s="54">
        <v>8</v>
      </c>
      <c r="E7" s="54">
        <f t="shared" si="0"/>
        <v>160</v>
      </c>
      <c r="F7" s="54">
        <v>12</v>
      </c>
      <c r="G7" s="55">
        <v>8</v>
      </c>
      <c r="H7" s="55">
        <v>0</v>
      </c>
      <c r="I7" s="55">
        <v>2</v>
      </c>
      <c r="J7" s="55">
        <v>0</v>
      </c>
      <c r="K7" s="55">
        <v>0</v>
      </c>
      <c r="L7" s="55">
        <v>0</v>
      </c>
      <c r="M7" s="55">
        <v>0</v>
      </c>
      <c r="N7" s="55">
        <v>2</v>
      </c>
    </row>
    <row r="8" spans="1:16">
      <c r="A8" s="54">
        <v>6</v>
      </c>
      <c r="B8" s="54">
        <v>678</v>
      </c>
      <c r="C8" s="54">
        <v>693</v>
      </c>
      <c r="D8" s="54">
        <v>15</v>
      </c>
      <c r="E8" s="54">
        <f t="shared" si="0"/>
        <v>300</v>
      </c>
      <c r="F8" s="54">
        <v>60</v>
      </c>
      <c r="G8" s="55">
        <v>18</v>
      </c>
      <c r="H8" s="55">
        <v>0</v>
      </c>
      <c r="I8" s="55">
        <v>9</v>
      </c>
      <c r="J8" s="55">
        <v>0</v>
      </c>
      <c r="K8" s="55">
        <v>0</v>
      </c>
      <c r="L8" s="55">
        <v>0</v>
      </c>
      <c r="M8" s="55">
        <v>2</v>
      </c>
      <c r="N8" s="55">
        <v>9</v>
      </c>
    </row>
    <row r="9" spans="1:16">
      <c r="A9" s="54">
        <v>7</v>
      </c>
      <c r="B9" s="54">
        <v>693</v>
      </c>
      <c r="C9" s="54">
        <v>697</v>
      </c>
      <c r="D9" s="54">
        <v>4</v>
      </c>
      <c r="E9" s="54">
        <f t="shared" si="0"/>
        <v>80</v>
      </c>
      <c r="F9" s="54">
        <v>12</v>
      </c>
      <c r="G9" s="55">
        <v>2</v>
      </c>
      <c r="H9" s="55">
        <v>0</v>
      </c>
      <c r="I9" s="55">
        <v>1</v>
      </c>
      <c r="J9" s="55">
        <v>0</v>
      </c>
      <c r="K9" s="55">
        <v>0</v>
      </c>
      <c r="L9" s="55">
        <v>0</v>
      </c>
      <c r="M9" s="55">
        <v>0</v>
      </c>
      <c r="N9" s="55">
        <v>2</v>
      </c>
    </row>
    <row r="10" spans="1:16">
      <c r="A10" s="54">
        <v>8</v>
      </c>
      <c r="B10" s="54">
        <v>697</v>
      </c>
      <c r="C10" s="54">
        <v>708</v>
      </c>
      <c r="D10" s="54">
        <v>11</v>
      </c>
      <c r="E10" s="54">
        <f t="shared" si="0"/>
        <v>220</v>
      </c>
      <c r="F10" s="54">
        <v>60</v>
      </c>
      <c r="G10" s="55">
        <v>12</v>
      </c>
      <c r="H10" s="55">
        <v>0</v>
      </c>
      <c r="I10" s="55">
        <v>9</v>
      </c>
      <c r="J10" s="55">
        <v>0</v>
      </c>
      <c r="K10" s="55">
        <v>0</v>
      </c>
      <c r="L10" s="55">
        <v>0</v>
      </c>
      <c r="M10" s="55">
        <v>0</v>
      </c>
      <c r="N10" s="55">
        <v>10</v>
      </c>
    </row>
    <row r="11" spans="1:16">
      <c r="A11" s="54">
        <v>9</v>
      </c>
      <c r="B11" s="54">
        <v>708</v>
      </c>
      <c r="C11" s="54">
        <v>715</v>
      </c>
      <c r="D11" s="54">
        <v>7</v>
      </c>
      <c r="E11" s="54">
        <f t="shared" si="0"/>
        <v>140</v>
      </c>
      <c r="F11" s="54">
        <v>12</v>
      </c>
      <c r="G11" s="55">
        <v>7</v>
      </c>
      <c r="H11" s="55">
        <v>0</v>
      </c>
      <c r="I11" s="55">
        <v>2</v>
      </c>
      <c r="J11" s="55">
        <v>0</v>
      </c>
      <c r="K11" s="55">
        <v>0</v>
      </c>
      <c r="L11" s="55">
        <v>0</v>
      </c>
      <c r="M11" s="55">
        <v>0</v>
      </c>
      <c r="N11" s="55">
        <v>2</v>
      </c>
    </row>
    <row r="12" spans="1:16">
      <c r="A12" s="54">
        <v>10</v>
      </c>
      <c r="B12" s="54">
        <v>715</v>
      </c>
      <c r="C12" s="54">
        <v>722</v>
      </c>
      <c r="D12" s="54">
        <v>7</v>
      </c>
      <c r="E12" s="54">
        <f t="shared" si="0"/>
        <v>140</v>
      </c>
      <c r="F12" s="54">
        <v>12</v>
      </c>
      <c r="G12" s="55">
        <v>9</v>
      </c>
      <c r="H12" s="55">
        <v>0</v>
      </c>
      <c r="I12" s="55">
        <v>6</v>
      </c>
      <c r="J12" s="55">
        <v>0</v>
      </c>
      <c r="K12" s="55">
        <v>0</v>
      </c>
      <c r="L12" s="55">
        <v>0</v>
      </c>
      <c r="M12" s="55">
        <v>0</v>
      </c>
      <c r="N12" s="55">
        <v>2</v>
      </c>
    </row>
    <row r="13" spans="1:16">
      <c r="A13" s="54">
        <v>11</v>
      </c>
      <c r="B13" s="54">
        <v>722</v>
      </c>
      <c r="C13" s="54">
        <v>729</v>
      </c>
      <c r="D13" s="54">
        <v>7</v>
      </c>
      <c r="E13" s="54">
        <f t="shared" si="0"/>
        <v>140</v>
      </c>
      <c r="F13" s="54">
        <v>6</v>
      </c>
      <c r="G13" s="55">
        <v>4</v>
      </c>
      <c r="H13" s="55">
        <v>0</v>
      </c>
      <c r="I13" s="55">
        <v>4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</row>
  </sheetData>
  <mergeCells count="6">
    <mergeCell ref="G1:N1"/>
    <mergeCell ref="A1:A2"/>
    <mergeCell ref="B1:C1"/>
    <mergeCell ref="D1:D2"/>
    <mergeCell ref="E1:E2"/>
    <mergeCell ref="F1:F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25"/>
  <sheetViews>
    <sheetView workbookViewId="0">
      <selection activeCell="J4" sqref="J4"/>
    </sheetView>
  </sheetViews>
  <sheetFormatPr defaultRowHeight="15"/>
  <cols>
    <col min="6" max="6" width="11.28515625" customWidth="1"/>
    <col min="8" max="8" width="11.85546875" bestFit="1" customWidth="1"/>
    <col min="9" max="9" width="10.85546875" bestFit="1" customWidth="1"/>
  </cols>
  <sheetData>
    <row r="1" spans="1:9">
      <c r="A1" s="128" t="s">
        <v>69</v>
      </c>
      <c r="B1" s="129"/>
      <c r="C1" s="129"/>
      <c r="D1" s="129"/>
      <c r="E1" s="129"/>
      <c r="F1" s="129"/>
      <c r="G1" s="129"/>
      <c r="H1" s="129"/>
      <c r="I1" s="130"/>
    </row>
    <row r="2" spans="1:9">
      <c r="A2" s="152" t="s">
        <v>1</v>
      </c>
      <c r="B2" s="153"/>
      <c r="C2" s="153"/>
      <c r="D2" s="154"/>
      <c r="E2" s="107" t="s">
        <v>71</v>
      </c>
      <c r="F2" s="108"/>
      <c r="G2" s="109"/>
      <c r="H2" s="25"/>
      <c r="I2" s="26" t="s">
        <v>2</v>
      </c>
    </row>
    <row r="3" spans="1:9">
      <c r="A3" s="152" t="s">
        <v>3</v>
      </c>
      <c r="B3" s="153"/>
      <c r="C3" s="153"/>
      <c r="D3" s="154"/>
      <c r="E3" s="149" t="s">
        <v>46</v>
      </c>
      <c r="F3" s="150"/>
      <c r="G3" s="151"/>
      <c r="H3" s="28" t="s">
        <v>73</v>
      </c>
      <c r="I3" s="29" t="s">
        <v>73</v>
      </c>
    </row>
    <row r="4" spans="1:9">
      <c r="A4" s="152" t="s">
        <v>5</v>
      </c>
      <c r="B4" s="153"/>
      <c r="C4" s="153"/>
      <c r="D4" s="154"/>
      <c r="E4" s="107" t="s">
        <v>6</v>
      </c>
      <c r="F4" s="108"/>
      <c r="G4" s="109"/>
      <c r="H4" s="81">
        <v>645</v>
      </c>
      <c r="I4" s="83">
        <v>655</v>
      </c>
    </row>
    <row r="5" spans="1:9" ht="21.75" customHeight="1">
      <c r="A5" s="31" t="s">
        <v>75</v>
      </c>
      <c r="B5" s="127" t="s">
        <v>76</v>
      </c>
      <c r="C5" s="127"/>
      <c r="D5" s="32" t="s">
        <v>77</v>
      </c>
      <c r="E5" s="32" t="s">
        <v>78</v>
      </c>
      <c r="F5" s="32" t="s">
        <v>79</v>
      </c>
      <c r="G5" s="6" t="s">
        <v>80</v>
      </c>
      <c r="H5" s="28" t="s">
        <v>81</v>
      </c>
      <c r="I5" s="30" t="s">
        <v>82</v>
      </c>
    </row>
    <row r="6" spans="1:9" ht="24" customHeight="1">
      <c r="A6" s="33">
        <v>1</v>
      </c>
      <c r="B6" s="110" t="s">
        <v>83</v>
      </c>
      <c r="C6" s="110"/>
      <c r="D6" s="34">
        <v>11</v>
      </c>
      <c r="E6" s="34">
        <v>11</v>
      </c>
      <c r="F6" s="35">
        <f>(E6*100)/$D$14</f>
        <v>110</v>
      </c>
      <c r="G6" s="34">
        <v>0.2</v>
      </c>
      <c r="H6" s="25">
        <f t="shared" ref="H6:H13" si="0">G6*F6</f>
        <v>22</v>
      </c>
      <c r="I6" s="36"/>
    </row>
    <row r="7" spans="1:9">
      <c r="A7" s="33">
        <f t="shared" ref="A7:A13" si="1">A6+1</f>
        <v>2</v>
      </c>
      <c r="B7" s="110" t="s">
        <v>84</v>
      </c>
      <c r="C7" s="110"/>
      <c r="D7" s="34">
        <v>0</v>
      </c>
      <c r="E7" s="34">
        <v>0</v>
      </c>
      <c r="F7" s="35">
        <f>(E7*100)/$D$14</f>
        <v>0</v>
      </c>
      <c r="G7" s="34">
        <v>0.5</v>
      </c>
      <c r="H7" s="25">
        <f t="shared" si="0"/>
        <v>0</v>
      </c>
      <c r="I7" s="36"/>
    </row>
    <row r="8" spans="1:9">
      <c r="A8" s="33">
        <f t="shared" si="1"/>
        <v>3</v>
      </c>
      <c r="B8" s="110" t="s">
        <v>85</v>
      </c>
      <c r="C8" s="110"/>
      <c r="D8" s="34">
        <v>7</v>
      </c>
      <c r="E8" s="34">
        <v>7</v>
      </c>
      <c r="F8" s="35">
        <f>(E8*100)/$D$14</f>
        <v>70</v>
      </c>
      <c r="G8" s="34">
        <v>0.8</v>
      </c>
      <c r="H8" s="25">
        <f t="shared" si="0"/>
        <v>56</v>
      </c>
      <c r="I8" s="36"/>
    </row>
    <row r="9" spans="1:9">
      <c r="A9" s="33">
        <f t="shared" si="1"/>
        <v>4</v>
      </c>
      <c r="B9" s="110" t="s">
        <v>86</v>
      </c>
      <c r="C9" s="110"/>
      <c r="D9" s="34">
        <v>0</v>
      </c>
      <c r="E9" s="37"/>
      <c r="F9" s="35">
        <f>(D9*100)/$D$14</f>
        <v>0</v>
      </c>
      <c r="G9" s="34">
        <v>0.9</v>
      </c>
      <c r="H9" s="25">
        <f t="shared" si="0"/>
        <v>0</v>
      </c>
      <c r="I9" s="36"/>
    </row>
    <row r="10" spans="1:9">
      <c r="A10" s="33">
        <f t="shared" si="1"/>
        <v>5</v>
      </c>
      <c r="B10" s="110" t="s">
        <v>87</v>
      </c>
      <c r="C10" s="110"/>
      <c r="D10" s="34">
        <v>1</v>
      </c>
      <c r="E10" s="37"/>
      <c r="F10" s="35">
        <f>(D10*100)/$D$14</f>
        <v>10</v>
      </c>
      <c r="G10" s="34">
        <v>1</v>
      </c>
      <c r="H10" s="25">
        <f t="shared" si="0"/>
        <v>10</v>
      </c>
      <c r="I10" s="36"/>
    </row>
    <row r="11" spans="1:9">
      <c r="A11" s="33">
        <f t="shared" si="1"/>
        <v>6</v>
      </c>
      <c r="B11" s="110" t="s">
        <v>66</v>
      </c>
      <c r="C11" s="110"/>
      <c r="D11" s="34">
        <v>0</v>
      </c>
      <c r="E11" s="37"/>
      <c r="F11" s="35">
        <f>(D11*100)/$D$14</f>
        <v>0</v>
      </c>
      <c r="G11" s="34">
        <v>0.5</v>
      </c>
      <c r="H11" s="25">
        <f t="shared" si="0"/>
        <v>0</v>
      </c>
      <c r="I11" s="36"/>
    </row>
    <row r="12" spans="1:9">
      <c r="A12" s="33">
        <f t="shared" si="1"/>
        <v>7</v>
      </c>
      <c r="B12" s="110" t="s">
        <v>67</v>
      </c>
      <c r="C12" s="110"/>
      <c r="D12" s="34">
        <v>0</v>
      </c>
      <c r="E12" s="37"/>
      <c r="F12" s="35">
        <f>(D12*100)/$D$14</f>
        <v>0</v>
      </c>
      <c r="G12" s="34">
        <v>0.3</v>
      </c>
      <c r="H12" s="25">
        <f t="shared" si="0"/>
        <v>0</v>
      </c>
      <c r="I12" s="36"/>
    </row>
    <row r="13" spans="1:9">
      <c r="A13" s="33">
        <f t="shared" si="1"/>
        <v>8</v>
      </c>
      <c r="B13" s="110" t="s">
        <v>68</v>
      </c>
      <c r="C13" s="110"/>
      <c r="D13" s="34">
        <v>5</v>
      </c>
      <c r="E13" s="37"/>
      <c r="F13" s="35">
        <f>(D13*100)/$D$14</f>
        <v>50</v>
      </c>
      <c r="G13" s="34">
        <v>0.6</v>
      </c>
      <c r="H13" s="25">
        <f t="shared" si="0"/>
        <v>30</v>
      </c>
      <c r="I13" s="36"/>
    </row>
    <row r="14" spans="1:9">
      <c r="A14" s="126" t="s">
        <v>88</v>
      </c>
      <c r="B14" s="116"/>
      <c r="C14" s="116"/>
      <c r="D14" s="34">
        <v>10</v>
      </c>
      <c r="E14" s="116" t="s">
        <v>89</v>
      </c>
      <c r="F14" s="116"/>
      <c r="G14" s="116"/>
      <c r="H14" s="25">
        <f>SUM(H6:H13)</f>
        <v>118</v>
      </c>
      <c r="I14" s="26" t="s">
        <v>90</v>
      </c>
    </row>
    <row r="15" spans="1:9">
      <c r="A15" s="117" t="s">
        <v>100</v>
      </c>
      <c r="B15" s="118"/>
      <c r="C15" s="118"/>
      <c r="D15" s="118"/>
      <c r="E15" s="118"/>
      <c r="F15" s="118"/>
      <c r="G15" s="119"/>
      <c r="H15" s="25" t="s">
        <v>91</v>
      </c>
      <c r="I15" s="26"/>
    </row>
    <row r="16" spans="1:9">
      <c r="A16" s="120"/>
      <c r="B16" s="121"/>
      <c r="C16" s="121"/>
      <c r="D16" s="121"/>
      <c r="E16" s="121"/>
      <c r="F16" s="121"/>
      <c r="G16" s="122"/>
      <c r="H16" s="25" t="s">
        <v>92</v>
      </c>
      <c r="I16" s="26"/>
    </row>
    <row r="17" spans="1:9" ht="15.75" thickBot="1">
      <c r="A17" s="123"/>
      <c r="B17" s="124"/>
      <c r="C17" s="124"/>
      <c r="D17" s="124"/>
      <c r="E17" s="124"/>
      <c r="F17" s="124"/>
      <c r="G17" s="125"/>
      <c r="H17" s="38" t="s">
        <v>93</v>
      </c>
      <c r="I17" s="39"/>
    </row>
    <row r="21" spans="1:9" ht="15.75" thickBot="1"/>
    <row r="22" spans="1:9">
      <c r="A22" s="128" t="s">
        <v>69</v>
      </c>
      <c r="B22" s="129"/>
      <c r="C22" s="129"/>
      <c r="D22" s="129"/>
      <c r="E22" s="129"/>
      <c r="F22" s="129"/>
      <c r="G22" s="129"/>
      <c r="H22" s="129"/>
      <c r="I22" s="130"/>
    </row>
    <row r="23" spans="1:9">
      <c r="A23" s="23" t="s">
        <v>1</v>
      </c>
      <c r="B23" s="24"/>
      <c r="C23" s="115" t="s">
        <v>70</v>
      </c>
      <c r="D23" s="115"/>
      <c r="E23" s="115"/>
      <c r="F23" s="24" t="s">
        <v>71</v>
      </c>
      <c r="G23" s="24"/>
      <c r="H23" s="25"/>
      <c r="I23" s="26" t="s">
        <v>2</v>
      </c>
    </row>
    <row r="24" spans="1:9">
      <c r="A24" s="23" t="s">
        <v>3</v>
      </c>
      <c r="B24" s="24"/>
      <c r="C24" s="115" t="s">
        <v>72</v>
      </c>
      <c r="D24" s="115"/>
      <c r="E24" s="115"/>
      <c r="F24" s="27" t="s">
        <v>46</v>
      </c>
      <c r="G24" s="24"/>
      <c r="H24" s="28" t="s">
        <v>73</v>
      </c>
      <c r="I24" s="29" t="s">
        <v>73</v>
      </c>
    </row>
    <row r="25" spans="1:9">
      <c r="A25" s="23" t="s">
        <v>5</v>
      </c>
      <c r="B25" s="24"/>
      <c r="C25" s="115" t="s">
        <v>74</v>
      </c>
      <c r="D25" s="115"/>
      <c r="E25" s="115"/>
      <c r="F25" s="24" t="s">
        <v>6</v>
      </c>
      <c r="G25" s="24"/>
      <c r="H25" s="81">
        <v>655</v>
      </c>
      <c r="I25" s="83">
        <v>661</v>
      </c>
    </row>
    <row r="26" spans="1:9" ht="22.5">
      <c r="A26" s="31" t="s">
        <v>75</v>
      </c>
      <c r="B26" s="127" t="s">
        <v>76</v>
      </c>
      <c r="C26" s="127"/>
      <c r="D26" s="32" t="s">
        <v>77</v>
      </c>
      <c r="E26" s="32" t="s">
        <v>78</v>
      </c>
      <c r="F26" s="32" t="s">
        <v>79</v>
      </c>
      <c r="G26" s="6" t="s">
        <v>80</v>
      </c>
      <c r="H26" s="28" t="s">
        <v>81</v>
      </c>
      <c r="I26" s="30" t="s">
        <v>82</v>
      </c>
    </row>
    <row r="27" spans="1:9">
      <c r="A27" s="33">
        <v>1</v>
      </c>
      <c r="B27" s="110" t="s">
        <v>83</v>
      </c>
      <c r="C27" s="110"/>
      <c r="D27" s="34">
        <v>8</v>
      </c>
      <c r="E27" s="34">
        <v>8</v>
      </c>
      <c r="F27" s="35">
        <f>(E27*100)/$D$35</f>
        <v>266.66666666666669</v>
      </c>
      <c r="G27" s="34">
        <v>0.2</v>
      </c>
      <c r="H27" s="25">
        <f t="shared" ref="H27:H34" si="2">G27*F27</f>
        <v>53.333333333333343</v>
      </c>
      <c r="I27" s="36"/>
    </row>
    <row r="28" spans="1:9">
      <c r="A28" s="33">
        <f t="shared" ref="A28:A34" si="3">A27+1</f>
        <v>2</v>
      </c>
      <c r="B28" s="110" t="s">
        <v>84</v>
      </c>
      <c r="C28" s="110"/>
      <c r="D28" s="34">
        <v>0</v>
      </c>
      <c r="E28" s="34">
        <v>0</v>
      </c>
      <c r="F28" s="35">
        <f t="shared" ref="F28:F29" si="4">(E28*100)/$D$35</f>
        <v>0</v>
      </c>
      <c r="G28" s="34">
        <v>0.5</v>
      </c>
      <c r="H28" s="25">
        <f t="shared" si="2"/>
        <v>0</v>
      </c>
      <c r="I28" s="36"/>
    </row>
    <row r="29" spans="1:9">
      <c r="A29" s="33">
        <f t="shared" si="3"/>
        <v>3</v>
      </c>
      <c r="B29" s="110" t="s">
        <v>85</v>
      </c>
      <c r="C29" s="110"/>
      <c r="D29" s="34">
        <v>2</v>
      </c>
      <c r="E29" s="34">
        <v>2</v>
      </c>
      <c r="F29" s="35">
        <f t="shared" si="4"/>
        <v>66.666666666666671</v>
      </c>
      <c r="G29" s="34">
        <v>0.8</v>
      </c>
      <c r="H29" s="25">
        <f t="shared" si="2"/>
        <v>53.333333333333343</v>
      </c>
      <c r="I29" s="36"/>
    </row>
    <row r="30" spans="1:9">
      <c r="A30" s="33">
        <f t="shared" si="3"/>
        <v>4</v>
      </c>
      <c r="B30" s="110" t="s">
        <v>86</v>
      </c>
      <c r="C30" s="110"/>
      <c r="D30" s="34">
        <v>0</v>
      </c>
      <c r="E30" s="37"/>
      <c r="F30" s="35">
        <f>(D30*100)/$D$35</f>
        <v>0</v>
      </c>
      <c r="G30" s="34">
        <v>0.9</v>
      </c>
      <c r="H30" s="25">
        <f t="shared" si="2"/>
        <v>0</v>
      </c>
      <c r="I30" s="36"/>
    </row>
    <row r="31" spans="1:9">
      <c r="A31" s="33">
        <f t="shared" si="3"/>
        <v>5</v>
      </c>
      <c r="B31" s="110" t="s">
        <v>87</v>
      </c>
      <c r="C31" s="110"/>
      <c r="D31" s="34">
        <v>0</v>
      </c>
      <c r="E31" s="37"/>
      <c r="F31" s="35">
        <f t="shared" ref="F31:F34" si="5">(D31*100)/$D$35</f>
        <v>0</v>
      </c>
      <c r="G31" s="34">
        <v>1</v>
      </c>
      <c r="H31" s="25">
        <f t="shared" si="2"/>
        <v>0</v>
      </c>
      <c r="I31" s="36"/>
    </row>
    <row r="32" spans="1:9">
      <c r="A32" s="33">
        <f t="shared" si="3"/>
        <v>6</v>
      </c>
      <c r="B32" s="110" t="s">
        <v>66</v>
      </c>
      <c r="C32" s="110"/>
      <c r="D32" s="34">
        <v>0</v>
      </c>
      <c r="E32" s="37"/>
      <c r="F32" s="35">
        <f t="shared" si="5"/>
        <v>0</v>
      </c>
      <c r="G32" s="34">
        <v>0.5</v>
      </c>
      <c r="H32" s="25">
        <f t="shared" si="2"/>
        <v>0</v>
      </c>
      <c r="I32" s="36"/>
    </row>
    <row r="33" spans="1:9">
      <c r="A33" s="33">
        <f t="shared" si="3"/>
        <v>7</v>
      </c>
      <c r="B33" s="110" t="s">
        <v>67</v>
      </c>
      <c r="C33" s="110"/>
      <c r="D33" s="34">
        <v>0</v>
      </c>
      <c r="E33" s="37"/>
      <c r="F33" s="35">
        <f t="shared" si="5"/>
        <v>0</v>
      </c>
      <c r="G33" s="34">
        <v>0.3</v>
      </c>
      <c r="H33" s="25">
        <f t="shared" si="2"/>
        <v>0</v>
      </c>
      <c r="I33" s="36"/>
    </row>
    <row r="34" spans="1:9">
      <c r="A34" s="33">
        <f t="shared" si="3"/>
        <v>8</v>
      </c>
      <c r="B34" s="110" t="s">
        <v>68</v>
      </c>
      <c r="C34" s="110"/>
      <c r="D34" s="34">
        <v>3</v>
      </c>
      <c r="E34" s="37"/>
      <c r="F34" s="35">
        <f t="shared" si="5"/>
        <v>100</v>
      </c>
      <c r="G34" s="34">
        <v>0.6</v>
      </c>
      <c r="H34" s="25">
        <f t="shared" si="2"/>
        <v>60</v>
      </c>
      <c r="I34" s="36"/>
    </row>
    <row r="35" spans="1:9">
      <c r="A35" s="126" t="s">
        <v>88</v>
      </c>
      <c r="B35" s="116"/>
      <c r="C35" s="116"/>
      <c r="D35" s="34">
        <v>3</v>
      </c>
      <c r="E35" s="116" t="s">
        <v>89</v>
      </c>
      <c r="F35" s="116"/>
      <c r="G35" s="116"/>
      <c r="H35" s="25">
        <f>SUM(H27:H34)</f>
        <v>166.66666666666669</v>
      </c>
      <c r="I35" s="26" t="s">
        <v>90</v>
      </c>
    </row>
    <row r="36" spans="1:9">
      <c r="A36" s="141" t="s">
        <v>94</v>
      </c>
      <c r="B36" s="142"/>
      <c r="C36" s="142"/>
      <c r="D36" s="142"/>
      <c r="E36" s="142"/>
      <c r="F36" s="142"/>
      <c r="G36" s="143"/>
      <c r="H36" s="25" t="s">
        <v>91</v>
      </c>
      <c r="I36" s="26"/>
    </row>
    <row r="37" spans="1:9">
      <c r="A37" s="144"/>
      <c r="B37" s="138"/>
      <c r="C37" s="138"/>
      <c r="D37" s="138"/>
      <c r="E37" s="138"/>
      <c r="F37" s="138"/>
      <c r="G37" s="145"/>
      <c r="H37" s="25" t="s">
        <v>92</v>
      </c>
      <c r="I37" s="26"/>
    </row>
    <row r="38" spans="1:9" ht="15.75" thickBot="1">
      <c r="A38" s="146"/>
      <c r="B38" s="147"/>
      <c r="C38" s="147"/>
      <c r="D38" s="147"/>
      <c r="E38" s="147"/>
      <c r="F38" s="147"/>
      <c r="G38" s="148"/>
      <c r="H38" s="38" t="s">
        <v>93</v>
      </c>
      <c r="I38" s="39"/>
    </row>
    <row r="42" spans="1:9" ht="15.75" thickBot="1"/>
    <row r="43" spans="1:9">
      <c r="A43" s="128" t="s">
        <v>69</v>
      </c>
      <c r="B43" s="129"/>
      <c r="C43" s="129"/>
      <c r="D43" s="129"/>
      <c r="E43" s="129"/>
      <c r="F43" s="129"/>
      <c r="G43" s="129"/>
      <c r="H43" s="129"/>
      <c r="I43" s="130"/>
    </row>
    <row r="44" spans="1:9">
      <c r="A44" s="23" t="s">
        <v>1</v>
      </c>
      <c r="B44" s="24"/>
      <c r="C44" s="115" t="s">
        <v>70</v>
      </c>
      <c r="D44" s="115"/>
      <c r="E44" s="115"/>
      <c r="F44" s="24" t="s">
        <v>71</v>
      </c>
      <c r="G44" s="24"/>
      <c r="H44" s="25"/>
      <c r="I44" s="26" t="s">
        <v>99</v>
      </c>
    </row>
    <row r="45" spans="1:9">
      <c r="A45" s="23" t="s">
        <v>3</v>
      </c>
      <c r="B45" s="24"/>
      <c r="C45" s="115" t="s">
        <v>72</v>
      </c>
      <c r="D45" s="115"/>
      <c r="E45" s="115"/>
      <c r="F45" s="27" t="s">
        <v>46</v>
      </c>
      <c r="G45" s="24"/>
      <c r="H45" s="28" t="s">
        <v>73</v>
      </c>
      <c r="I45" s="29" t="s">
        <v>73</v>
      </c>
    </row>
    <row r="46" spans="1:9">
      <c r="A46" s="23" t="s">
        <v>5</v>
      </c>
      <c r="B46" s="24"/>
      <c r="C46" s="115" t="s">
        <v>74</v>
      </c>
      <c r="D46" s="115"/>
      <c r="E46" s="115"/>
      <c r="F46" s="24" t="s">
        <v>6</v>
      </c>
      <c r="G46" s="24"/>
      <c r="H46" s="28">
        <v>661</v>
      </c>
      <c r="I46" s="30">
        <v>671</v>
      </c>
    </row>
    <row r="47" spans="1:9" ht="22.5">
      <c r="A47" s="31" t="s">
        <v>75</v>
      </c>
      <c r="B47" s="127" t="s">
        <v>76</v>
      </c>
      <c r="C47" s="127"/>
      <c r="D47" s="32" t="s">
        <v>77</v>
      </c>
      <c r="E47" s="32" t="s">
        <v>78</v>
      </c>
      <c r="F47" s="32" t="s">
        <v>79</v>
      </c>
      <c r="G47" s="6" t="s">
        <v>80</v>
      </c>
      <c r="H47" s="28" t="s">
        <v>81</v>
      </c>
      <c r="I47" s="30" t="s">
        <v>82</v>
      </c>
    </row>
    <row r="48" spans="1:9">
      <c r="A48" s="33">
        <v>1</v>
      </c>
      <c r="B48" s="110" t="s">
        <v>83</v>
      </c>
      <c r="C48" s="110"/>
      <c r="D48" s="34">
        <v>7</v>
      </c>
      <c r="E48" s="34">
        <v>7</v>
      </c>
      <c r="F48" s="35">
        <f>(E48*100)/$D$56</f>
        <v>116.66666666666667</v>
      </c>
      <c r="G48" s="34">
        <v>0.2</v>
      </c>
      <c r="H48" s="25">
        <f t="shared" ref="H48:H55" si="6">G48*F48</f>
        <v>23.333333333333336</v>
      </c>
      <c r="I48" s="36"/>
    </row>
    <row r="49" spans="1:9">
      <c r="A49" s="33">
        <f t="shared" ref="A49:A55" si="7">A48+1</f>
        <v>2</v>
      </c>
      <c r="B49" s="110" t="s">
        <v>84</v>
      </c>
      <c r="C49" s="110"/>
      <c r="D49" s="34">
        <v>0</v>
      </c>
      <c r="E49" s="34">
        <v>0</v>
      </c>
      <c r="F49" s="35">
        <f t="shared" ref="F49:F50" si="8">(E49*100)/$D$56</f>
        <v>0</v>
      </c>
      <c r="G49" s="34">
        <v>0.5</v>
      </c>
      <c r="H49" s="25">
        <f t="shared" si="6"/>
        <v>0</v>
      </c>
      <c r="I49" s="36"/>
    </row>
    <row r="50" spans="1:9">
      <c r="A50" s="33">
        <f t="shared" si="7"/>
        <v>3</v>
      </c>
      <c r="B50" s="110" t="s">
        <v>85</v>
      </c>
      <c r="C50" s="110"/>
      <c r="D50" s="34">
        <v>4</v>
      </c>
      <c r="E50" s="34">
        <v>4</v>
      </c>
      <c r="F50" s="35">
        <f t="shared" si="8"/>
        <v>66.666666666666671</v>
      </c>
      <c r="G50" s="34">
        <v>0.8</v>
      </c>
      <c r="H50" s="25">
        <f t="shared" si="6"/>
        <v>53.333333333333343</v>
      </c>
      <c r="I50" s="36"/>
    </row>
    <row r="51" spans="1:9">
      <c r="A51" s="33">
        <f t="shared" si="7"/>
        <v>4</v>
      </c>
      <c r="B51" s="110" t="s">
        <v>86</v>
      </c>
      <c r="C51" s="110"/>
      <c r="D51" s="34">
        <v>0</v>
      </c>
      <c r="E51" s="37"/>
      <c r="F51" s="35">
        <f>(D51*100)/$D$56</f>
        <v>0</v>
      </c>
      <c r="G51" s="34">
        <v>0.9</v>
      </c>
      <c r="H51" s="25">
        <f t="shared" si="6"/>
        <v>0</v>
      </c>
      <c r="I51" s="36"/>
    </row>
    <row r="52" spans="1:9">
      <c r="A52" s="33">
        <f t="shared" si="7"/>
        <v>5</v>
      </c>
      <c r="B52" s="110" t="s">
        <v>87</v>
      </c>
      <c r="C52" s="110"/>
      <c r="D52" s="34">
        <v>0</v>
      </c>
      <c r="E52" s="37"/>
      <c r="F52" s="35">
        <f t="shared" ref="F52:F55" si="9">(D52*100)/$D$56</f>
        <v>0</v>
      </c>
      <c r="G52" s="34">
        <v>1</v>
      </c>
      <c r="H52" s="25">
        <f t="shared" si="6"/>
        <v>0</v>
      </c>
      <c r="I52" s="36"/>
    </row>
    <row r="53" spans="1:9">
      <c r="A53" s="33">
        <f t="shared" si="7"/>
        <v>6</v>
      </c>
      <c r="B53" s="110" t="s">
        <v>66</v>
      </c>
      <c r="C53" s="110"/>
      <c r="D53" s="34">
        <v>0</v>
      </c>
      <c r="E53" s="37"/>
      <c r="F53" s="35">
        <f t="shared" si="9"/>
        <v>0</v>
      </c>
      <c r="G53" s="34">
        <v>0.5</v>
      </c>
      <c r="H53" s="25">
        <f t="shared" si="6"/>
        <v>0</v>
      </c>
      <c r="I53" s="36"/>
    </row>
    <row r="54" spans="1:9">
      <c r="A54" s="33">
        <f t="shared" si="7"/>
        <v>7</v>
      </c>
      <c r="B54" s="110" t="s">
        <v>67</v>
      </c>
      <c r="C54" s="110"/>
      <c r="D54" s="34">
        <v>0</v>
      </c>
      <c r="E54" s="37"/>
      <c r="F54" s="35">
        <f t="shared" si="9"/>
        <v>0</v>
      </c>
      <c r="G54" s="34">
        <v>0.3</v>
      </c>
      <c r="H54" s="25">
        <f t="shared" si="6"/>
        <v>0</v>
      </c>
      <c r="I54" s="36"/>
    </row>
    <row r="55" spans="1:9">
      <c r="A55" s="33">
        <f t="shared" si="7"/>
        <v>8</v>
      </c>
      <c r="B55" s="110" t="s">
        <v>68</v>
      </c>
      <c r="C55" s="110"/>
      <c r="D55" s="34">
        <v>6</v>
      </c>
      <c r="E55" s="37"/>
      <c r="F55" s="35">
        <f t="shared" si="9"/>
        <v>100</v>
      </c>
      <c r="G55" s="34">
        <v>0.6</v>
      </c>
      <c r="H55" s="25">
        <f t="shared" si="6"/>
        <v>60</v>
      </c>
      <c r="I55" s="36"/>
    </row>
    <row r="56" spans="1:9">
      <c r="A56" s="126" t="s">
        <v>88</v>
      </c>
      <c r="B56" s="116"/>
      <c r="C56" s="116"/>
      <c r="D56" s="34">
        <v>6</v>
      </c>
      <c r="E56" s="116" t="s">
        <v>89</v>
      </c>
      <c r="F56" s="116"/>
      <c r="G56" s="116"/>
      <c r="H56" s="25">
        <f>SUM(H48:H55)</f>
        <v>136.66666666666669</v>
      </c>
      <c r="I56" s="26" t="s">
        <v>90</v>
      </c>
    </row>
    <row r="57" spans="1:9">
      <c r="A57" s="141" t="s">
        <v>94</v>
      </c>
      <c r="B57" s="142"/>
      <c r="C57" s="142"/>
      <c r="D57" s="142"/>
      <c r="E57" s="142"/>
      <c r="F57" s="142"/>
      <c r="G57" s="143"/>
      <c r="H57" s="25" t="s">
        <v>91</v>
      </c>
      <c r="I57" s="26"/>
    </row>
    <row r="58" spans="1:9">
      <c r="A58" s="144"/>
      <c r="B58" s="138"/>
      <c r="C58" s="138"/>
      <c r="D58" s="138"/>
      <c r="E58" s="138"/>
      <c r="F58" s="138"/>
      <c r="G58" s="145"/>
      <c r="H58" s="25" t="s">
        <v>92</v>
      </c>
      <c r="I58" s="26"/>
    </row>
    <row r="59" spans="1:9" ht="15.75" thickBot="1">
      <c r="A59" s="146"/>
      <c r="B59" s="147"/>
      <c r="C59" s="147"/>
      <c r="D59" s="147"/>
      <c r="E59" s="147"/>
      <c r="F59" s="147"/>
      <c r="G59" s="148"/>
      <c r="H59" s="38" t="s">
        <v>93</v>
      </c>
      <c r="I59" s="39"/>
    </row>
    <row r="63" spans="1:9" ht="15.75" thickBot="1"/>
    <row r="64" spans="1:9">
      <c r="A64" s="128" t="s">
        <v>69</v>
      </c>
      <c r="B64" s="129"/>
      <c r="C64" s="129"/>
      <c r="D64" s="129"/>
      <c r="E64" s="129"/>
      <c r="F64" s="129"/>
      <c r="G64" s="129"/>
      <c r="H64" s="129"/>
      <c r="I64" s="130"/>
    </row>
    <row r="65" spans="1:9">
      <c r="A65" s="23" t="s">
        <v>1</v>
      </c>
      <c r="B65" s="24"/>
      <c r="C65" s="115" t="s">
        <v>70</v>
      </c>
      <c r="D65" s="115"/>
      <c r="E65" s="115"/>
      <c r="F65" s="24" t="s">
        <v>71</v>
      </c>
      <c r="G65" s="24"/>
      <c r="H65" s="25"/>
      <c r="I65" s="26" t="s">
        <v>99</v>
      </c>
    </row>
    <row r="66" spans="1:9">
      <c r="A66" s="23" t="s">
        <v>3</v>
      </c>
      <c r="B66" s="24"/>
      <c r="C66" s="115" t="s">
        <v>72</v>
      </c>
      <c r="D66" s="115"/>
      <c r="E66" s="115"/>
      <c r="F66" s="27" t="s">
        <v>46</v>
      </c>
      <c r="G66" s="24"/>
      <c r="H66" s="28" t="s">
        <v>73</v>
      </c>
      <c r="I66" s="29" t="s">
        <v>73</v>
      </c>
    </row>
    <row r="67" spans="1:9">
      <c r="A67" s="23" t="s">
        <v>5</v>
      </c>
      <c r="B67" s="24"/>
      <c r="C67" s="115" t="s">
        <v>74</v>
      </c>
      <c r="D67" s="115"/>
      <c r="E67" s="115"/>
      <c r="F67" s="24" t="s">
        <v>6</v>
      </c>
      <c r="G67" s="24"/>
      <c r="H67" s="28">
        <v>671</v>
      </c>
      <c r="I67" s="30">
        <v>676</v>
      </c>
    </row>
    <row r="68" spans="1:9" ht="22.5">
      <c r="A68" s="31" t="s">
        <v>75</v>
      </c>
      <c r="B68" s="127" t="s">
        <v>76</v>
      </c>
      <c r="C68" s="127"/>
      <c r="D68" s="32" t="s">
        <v>77</v>
      </c>
      <c r="E68" s="32" t="s">
        <v>78</v>
      </c>
      <c r="F68" s="32" t="s">
        <v>79</v>
      </c>
      <c r="G68" s="6" t="s">
        <v>80</v>
      </c>
      <c r="H68" s="28" t="s">
        <v>81</v>
      </c>
      <c r="I68" s="30" t="s">
        <v>82</v>
      </c>
    </row>
    <row r="69" spans="1:9">
      <c r="A69" s="33">
        <v>1</v>
      </c>
      <c r="B69" s="110" t="s">
        <v>83</v>
      </c>
      <c r="C69" s="110"/>
      <c r="D69" s="34">
        <v>8</v>
      </c>
      <c r="E69" s="34">
        <v>8</v>
      </c>
      <c r="F69" s="35">
        <f>(E69*100)/$D$77</f>
        <v>400</v>
      </c>
      <c r="G69" s="34">
        <v>0.2</v>
      </c>
      <c r="H69" s="25">
        <f t="shared" ref="H69:H75" si="10">G69*F69</f>
        <v>80</v>
      </c>
      <c r="I69" s="36"/>
    </row>
    <row r="70" spans="1:9">
      <c r="A70" s="33">
        <f t="shared" ref="A70:A76" si="11">A69+1</f>
        <v>2</v>
      </c>
      <c r="B70" s="110" t="s">
        <v>84</v>
      </c>
      <c r="C70" s="110"/>
      <c r="D70" s="34">
        <v>0</v>
      </c>
      <c r="E70" s="34">
        <v>0</v>
      </c>
      <c r="F70" s="35">
        <f>(E70*100)/$D$14</f>
        <v>0</v>
      </c>
      <c r="G70" s="34">
        <v>0.5</v>
      </c>
      <c r="H70" s="25">
        <f t="shared" si="10"/>
        <v>0</v>
      </c>
      <c r="I70" s="36"/>
    </row>
    <row r="71" spans="1:9">
      <c r="A71" s="33">
        <f t="shared" si="11"/>
        <v>3</v>
      </c>
      <c r="B71" s="110" t="s">
        <v>85</v>
      </c>
      <c r="C71" s="110"/>
      <c r="D71" s="34">
        <v>4</v>
      </c>
      <c r="E71" s="34">
        <v>4</v>
      </c>
      <c r="F71" s="35">
        <f>(E71*100)/$D$14</f>
        <v>40</v>
      </c>
      <c r="G71" s="34">
        <v>0.8</v>
      </c>
      <c r="H71" s="25">
        <f t="shared" si="10"/>
        <v>32</v>
      </c>
      <c r="I71" s="36"/>
    </row>
    <row r="72" spans="1:9">
      <c r="A72" s="33">
        <f t="shared" si="11"/>
        <v>4</v>
      </c>
      <c r="B72" s="110" t="s">
        <v>86</v>
      </c>
      <c r="C72" s="110"/>
      <c r="D72" s="34">
        <v>0</v>
      </c>
      <c r="E72" s="37"/>
      <c r="F72" s="35">
        <f>(D72*100)/$D$14</f>
        <v>0</v>
      </c>
      <c r="G72" s="34">
        <v>0.9</v>
      </c>
      <c r="H72" s="25">
        <f t="shared" si="10"/>
        <v>0</v>
      </c>
      <c r="I72" s="36"/>
    </row>
    <row r="73" spans="1:9">
      <c r="A73" s="33">
        <f t="shared" si="11"/>
        <v>5</v>
      </c>
      <c r="B73" s="110" t="s">
        <v>87</v>
      </c>
      <c r="C73" s="110"/>
      <c r="D73" s="34">
        <v>0</v>
      </c>
      <c r="E73" s="37"/>
      <c r="F73" s="35">
        <f>(D73*100)/$D$14</f>
        <v>0</v>
      </c>
      <c r="G73" s="34">
        <v>1</v>
      </c>
      <c r="H73" s="25">
        <f t="shared" si="10"/>
        <v>0</v>
      </c>
      <c r="I73" s="36"/>
    </row>
    <row r="74" spans="1:9">
      <c r="A74" s="33">
        <f t="shared" si="11"/>
        <v>6</v>
      </c>
      <c r="B74" s="110" t="s">
        <v>66</v>
      </c>
      <c r="C74" s="110"/>
      <c r="D74" s="34">
        <v>0</v>
      </c>
      <c r="E74" s="37"/>
      <c r="F74" s="35">
        <f>(D74*100)/$D$14</f>
        <v>0</v>
      </c>
      <c r="G74" s="34">
        <v>0.5</v>
      </c>
      <c r="H74" s="25">
        <f t="shared" si="10"/>
        <v>0</v>
      </c>
      <c r="I74" s="36"/>
    </row>
    <row r="75" spans="1:9">
      <c r="A75" s="33">
        <f t="shared" si="11"/>
        <v>7</v>
      </c>
      <c r="B75" s="110" t="s">
        <v>67</v>
      </c>
      <c r="C75" s="110"/>
      <c r="D75" s="34">
        <v>0</v>
      </c>
      <c r="E75" s="37"/>
      <c r="F75" s="35">
        <f>(D75*100)/$D$14</f>
        <v>0</v>
      </c>
      <c r="G75" s="34">
        <v>0.3</v>
      </c>
      <c r="H75" s="25">
        <f t="shared" si="10"/>
        <v>0</v>
      </c>
      <c r="I75" s="36"/>
    </row>
    <row r="76" spans="1:9">
      <c r="A76" s="33">
        <f t="shared" si="11"/>
        <v>8</v>
      </c>
      <c r="B76" s="110" t="s">
        <v>68</v>
      </c>
      <c r="C76" s="110"/>
      <c r="D76" s="34">
        <v>2</v>
      </c>
      <c r="E76" s="37"/>
      <c r="F76" s="35">
        <f>(D76*100)/$D$14</f>
        <v>20</v>
      </c>
      <c r="G76" s="34">
        <v>0.6</v>
      </c>
      <c r="H76" s="25">
        <f>G76*F76</f>
        <v>12</v>
      </c>
      <c r="I76" s="36"/>
    </row>
    <row r="77" spans="1:9">
      <c r="A77" s="126" t="s">
        <v>88</v>
      </c>
      <c r="B77" s="116"/>
      <c r="C77" s="116"/>
      <c r="D77" s="34">
        <v>2</v>
      </c>
      <c r="E77" s="116" t="s">
        <v>89</v>
      </c>
      <c r="F77" s="116"/>
      <c r="G77" s="116"/>
      <c r="H77" s="25">
        <f>SUM(H69:H76)</f>
        <v>124</v>
      </c>
      <c r="I77" s="26" t="s">
        <v>90</v>
      </c>
    </row>
    <row r="78" spans="1:9">
      <c r="A78" s="141" t="s">
        <v>94</v>
      </c>
      <c r="B78" s="142"/>
      <c r="C78" s="142"/>
      <c r="D78" s="142"/>
      <c r="E78" s="142"/>
      <c r="F78" s="142"/>
      <c r="G78" s="143"/>
      <c r="H78" s="25" t="s">
        <v>91</v>
      </c>
      <c r="I78" s="26"/>
    </row>
    <row r="79" spans="1:9">
      <c r="A79" s="144"/>
      <c r="B79" s="138"/>
      <c r="C79" s="138"/>
      <c r="D79" s="138"/>
      <c r="E79" s="138"/>
      <c r="F79" s="138"/>
      <c r="G79" s="145"/>
      <c r="H79" s="25" t="s">
        <v>92</v>
      </c>
      <c r="I79" s="26"/>
    </row>
    <row r="80" spans="1:9" ht="15.75" thickBot="1">
      <c r="A80" s="146"/>
      <c r="B80" s="147"/>
      <c r="C80" s="147"/>
      <c r="D80" s="147"/>
      <c r="E80" s="147"/>
      <c r="F80" s="147"/>
      <c r="G80" s="148"/>
      <c r="H80" s="38" t="s">
        <v>93</v>
      </c>
      <c r="I80" s="39"/>
    </row>
    <row r="84" spans="1:9" ht="15.75" thickBot="1"/>
    <row r="85" spans="1:9">
      <c r="A85" s="128" t="s">
        <v>69</v>
      </c>
      <c r="B85" s="129"/>
      <c r="C85" s="129"/>
      <c r="D85" s="129"/>
      <c r="E85" s="129"/>
      <c r="F85" s="129"/>
      <c r="G85" s="129"/>
      <c r="H85" s="129"/>
      <c r="I85" s="130"/>
    </row>
    <row r="86" spans="1:9">
      <c r="A86" s="23" t="s">
        <v>1</v>
      </c>
      <c r="B86" s="24"/>
      <c r="C86" s="115" t="s">
        <v>70</v>
      </c>
      <c r="D86" s="115"/>
      <c r="E86" s="115"/>
      <c r="F86" s="24" t="s">
        <v>71</v>
      </c>
      <c r="G86" s="24"/>
      <c r="H86" s="25"/>
      <c r="I86" s="26" t="s">
        <v>99</v>
      </c>
    </row>
    <row r="87" spans="1:9">
      <c r="A87" s="23" t="s">
        <v>3</v>
      </c>
      <c r="B87" s="24"/>
      <c r="C87" s="115" t="s">
        <v>72</v>
      </c>
      <c r="D87" s="115"/>
      <c r="E87" s="115"/>
      <c r="F87" s="27" t="s">
        <v>46</v>
      </c>
      <c r="G87" s="24"/>
      <c r="H87" s="28" t="s">
        <v>73</v>
      </c>
      <c r="I87" s="29" t="s">
        <v>73</v>
      </c>
    </row>
    <row r="88" spans="1:9">
      <c r="A88" s="23" t="s">
        <v>5</v>
      </c>
      <c r="B88" s="24"/>
      <c r="C88" s="115" t="s">
        <v>74</v>
      </c>
      <c r="D88" s="115"/>
      <c r="E88" s="115"/>
      <c r="F88" s="24" t="s">
        <v>6</v>
      </c>
      <c r="G88" s="24"/>
      <c r="H88" s="28">
        <v>676</v>
      </c>
      <c r="I88" s="30">
        <v>684</v>
      </c>
    </row>
    <row r="89" spans="1:9" ht="22.5">
      <c r="A89" s="31" t="s">
        <v>75</v>
      </c>
      <c r="B89" s="127" t="s">
        <v>76</v>
      </c>
      <c r="C89" s="127"/>
      <c r="D89" s="32" t="s">
        <v>77</v>
      </c>
      <c r="E89" s="32" t="s">
        <v>78</v>
      </c>
      <c r="F89" s="32" t="s">
        <v>79</v>
      </c>
      <c r="G89" s="6" t="s">
        <v>80</v>
      </c>
      <c r="H89" s="28" t="s">
        <v>81</v>
      </c>
      <c r="I89" s="30" t="s">
        <v>82</v>
      </c>
    </row>
    <row r="90" spans="1:9">
      <c r="A90" s="33">
        <v>1</v>
      </c>
      <c r="B90" s="110" t="s">
        <v>83</v>
      </c>
      <c r="C90" s="110"/>
      <c r="D90" s="34">
        <v>8</v>
      </c>
      <c r="E90" s="34">
        <v>0</v>
      </c>
      <c r="F90" s="35">
        <f>(E90*100)/$D$14</f>
        <v>0</v>
      </c>
      <c r="G90" s="34">
        <v>0.2</v>
      </c>
      <c r="H90" s="25">
        <f t="shared" ref="H90:H97" si="12">G90*F90</f>
        <v>0</v>
      </c>
      <c r="I90" s="36"/>
    </row>
    <row r="91" spans="1:9">
      <c r="A91" s="33">
        <f t="shared" ref="A91:A97" si="13">A90+1</f>
        <v>2</v>
      </c>
      <c r="B91" s="110" t="s">
        <v>84</v>
      </c>
      <c r="C91" s="110"/>
      <c r="D91" s="34">
        <v>0</v>
      </c>
      <c r="E91" s="34">
        <v>0</v>
      </c>
      <c r="F91" s="35">
        <f>(E91*100)/$D$14</f>
        <v>0</v>
      </c>
      <c r="G91" s="34">
        <v>0.5</v>
      </c>
      <c r="H91" s="25">
        <f t="shared" si="12"/>
        <v>0</v>
      </c>
      <c r="I91" s="36"/>
    </row>
    <row r="92" spans="1:9">
      <c r="A92" s="33">
        <f t="shared" si="13"/>
        <v>3</v>
      </c>
      <c r="B92" s="110" t="s">
        <v>85</v>
      </c>
      <c r="C92" s="110"/>
      <c r="D92" s="34">
        <v>2</v>
      </c>
      <c r="E92" s="34">
        <v>0</v>
      </c>
      <c r="F92" s="35">
        <f>(E92*100)/$D$14</f>
        <v>0</v>
      </c>
      <c r="G92" s="34">
        <v>0.8</v>
      </c>
      <c r="H92" s="25">
        <f>G92*F92</f>
        <v>0</v>
      </c>
      <c r="I92" s="36"/>
    </row>
    <row r="93" spans="1:9">
      <c r="A93" s="33">
        <f t="shared" si="13"/>
        <v>4</v>
      </c>
      <c r="B93" s="110" t="s">
        <v>86</v>
      </c>
      <c r="C93" s="110"/>
      <c r="D93" s="34">
        <v>0</v>
      </c>
      <c r="E93" s="37"/>
      <c r="F93" s="35">
        <f>(D93*100)/$D$14</f>
        <v>0</v>
      </c>
      <c r="G93" s="34">
        <v>0.9</v>
      </c>
      <c r="H93" s="25">
        <f t="shared" si="12"/>
        <v>0</v>
      </c>
      <c r="I93" s="36"/>
    </row>
    <row r="94" spans="1:9">
      <c r="A94" s="33">
        <f t="shared" si="13"/>
        <v>5</v>
      </c>
      <c r="B94" s="110" t="s">
        <v>87</v>
      </c>
      <c r="C94" s="110"/>
      <c r="D94" s="34">
        <v>0</v>
      </c>
      <c r="E94" s="37"/>
      <c r="F94" s="35">
        <f>(D94*100)/$D$14</f>
        <v>0</v>
      </c>
      <c r="G94" s="34">
        <v>1</v>
      </c>
      <c r="H94" s="25">
        <f t="shared" si="12"/>
        <v>0</v>
      </c>
      <c r="I94" s="36"/>
    </row>
    <row r="95" spans="1:9">
      <c r="A95" s="33">
        <f t="shared" si="13"/>
        <v>6</v>
      </c>
      <c r="B95" s="110" t="s">
        <v>66</v>
      </c>
      <c r="C95" s="110"/>
      <c r="D95" s="34">
        <v>0</v>
      </c>
      <c r="E95" s="37"/>
      <c r="F95" s="35">
        <f>(D95*100)/$D$14</f>
        <v>0</v>
      </c>
      <c r="G95" s="34">
        <v>0.5</v>
      </c>
      <c r="H95" s="25">
        <f t="shared" si="12"/>
        <v>0</v>
      </c>
      <c r="I95" s="36"/>
    </row>
    <row r="96" spans="1:9">
      <c r="A96" s="33">
        <f t="shared" si="13"/>
        <v>7</v>
      </c>
      <c r="B96" s="110" t="s">
        <v>67</v>
      </c>
      <c r="C96" s="110"/>
      <c r="D96" s="34">
        <v>0</v>
      </c>
      <c r="E96" s="37"/>
      <c r="F96" s="35">
        <f>(D96*100)/$D$14</f>
        <v>0</v>
      </c>
      <c r="G96" s="34">
        <v>0.3</v>
      </c>
      <c r="H96" s="25">
        <f t="shared" si="12"/>
        <v>0</v>
      </c>
      <c r="I96" s="36"/>
    </row>
    <row r="97" spans="1:9">
      <c r="A97" s="33">
        <f t="shared" si="13"/>
        <v>8</v>
      </c>
      <c r="B97" s="110" t="s">
        <v>68</v>
      </c>
      <c r="C97" s="110"/>
      <c r="D97" s="34">
        <v>2</v>
      </c>
      <c r="E97" s="37"/>
      <c r="F97" s="35">
        <f>(D97*100)/$D$14</f>
        <v>20</v>
      </c>
      <c r="G97" s="34">
        <v>0.6</v>
      </c>
      <c r="H97" s="25">
        <f t="shared" si="12"/>
        <v>12</v>
      </c>
      <c r="I97" s="36"/>
    </row>
    <row r="98" spans="1:9">
      <c r="A98" s="126" t="s">
        <v>88</v>
      </c>
      <c r="B98" s="116"/>
      <c r="C98" s="116"/>
      <c r="D98" s="34">
        <v>2</v>
      </c>
      <c r="E98" s="116" t="s">
        <v>89</v>
      </c>
      <c r="F98" s="116"/>
      <c r="G98" s="116"/>
      <c r="H98" s="25">
        <f>SUM(H90:H97)</f>
        <v>12</v>
      </c>
      <c r="I98" s="26" t="s">
        <v>90</v>
      </c>
    </row>
    <row r="99" spans="1:9">
      <c r="A99" s="141" t="s">
        <v>94</v>
      </c>
      <c r="B99" s="142"/>
      <c r="C99" s="142"/>
      <c r="D99" s="142"/>
      <c r="E99" s="142"/>
      <c r="F99" s="142"/>
      <c r="G99" s="143"/>
      <c r="H99" s="25" t="s">
        <v>91</v>
      </c>
      <c r="I99" s="26"/>
    </row>
    <row r="100" spans="1:9">
      <c r="A100" s="144"/>
      <c r="B100" s="138"/>
      <c r="C100" s="138"/>
      <c r="D100" s="138"/>
      <c r="E100" s="138"/>
      <c r="F100" s="138"/>
      <c r="G100" s="145"/>
      <c r="H100" s="25" t="s">
        <v>92</v>
      </c>
      <c r="I100" s="26"/>
    </row>
    <row r="101" spans="1:9" ht="15.75" thickBot="1">
      <c r="A101" s="146"/>
      <c r="B101" s="147"/>
      <c r="C101" s="147"/>
      <c r="D101" s="147"/>
      <c r="E101" s="147"/>
      <c r="F101" s="147"/>
      <c r="G101" s="148"/>
      <c r="H101" s="38" t="s">
        <v>93</v>
      </c>
      <c r="I101" s="39"/>
    </row>
    <row r="105" spans="1:9" ht="15.75" thickBot="1"/>
    <row r="106" spans="1:9">
      <c r="A106" s="128" t="s">
        <v>69</v>
      </c>
      <c r="B106" s="129"/>
      <c r="C106" s="129"/>
      <c r="D106" s="129"/>
      <c r="E106" s="129"/>
      <c r="F106" s="129"/>
      <c r="G106" s="129"/>
      <c r="H106" s="129"/>
      <c r="I106" s="130"/>
    </row>
    <row r="107" spans="1:9">
      <c r="A107" s="23" t="s">
        <v>1</v>
      </c>
      <c r="B107" s="24"/>
      <c r="C107" s="115" t="s">
        <v>70</v>
      </c>
      <c r="D107" s="115"/>
      <c r="E107" s="115"/>
      <c r="F107" s="24" t="s">
        <v>71</v>
      </c>
      <c r="G107" s="24"/>
      <c r="H107" s="25"/>
      <c r="I107" s="26" t="s">
        <v>99</v>
      </c>
    </row>
    <row r="108" spans="1:9">
      <c r="A108" s="23" t="s">
        <v>3</v>
      </c>
      <c r="B108" s="24"/>
      <c r="C108" s="115" t="s">
        <v>72</v>
      </c>
      <c r="D108" s="115"/>
      <c r="E108" s="115"/>
      <c r="F108" s="27" t="s">
        <v>46</v>
      </c>
      <c r="G108" s="24"/>
      <c r="H108" s="28" t="s">
        <v>73</v>
      </c>
      <c r="I108" s="29" t="s">
        <v>73</v>
      </c>
    </row>
    <row r="109" spans="1:9">
      <c r="A109" s="23" t="s">
        <v>5</v>
      </c>
      <c r="B109" s="24"/>
      <c r="C109" s="115" t="s">
        <v>74</v>
      </c>
      <c r="D109" s="115"/>
      <c r="E109" s="115"/>
      <c r="F109" s="24" t="s">
        <v>6</v>
      </c>
      <c r="G109" s="24"/>
      <c r="H109" s="28">
        <v>684</v>
      </c>
      <c r="I109" s="30">
        <v>699</v>
      </c>
    </row>
    <row r="110" spans="1:9" ht="22.5">
      <c r="A110" s="31" t="s">
        <v>75</v>
      </c>
      <c r="B110" s="127" t="s">
        <v>76</v>
      </c>
      <c r="C110" s="127"/>
      <c r="D110" s="32" t="s">
        <v>77</v>
      </c>
      <c r="E110" s="32" t="s">
        <v>78</v>
      </c>
      <c r="F110" s="32" t="s">
        <v>79</v>
      </c>
      <c r="G110" s="6" t="s">
        <v>80</v>
      </c>
      <c r="H110" s="28" t="s">
        <v>81</v>
      </c>
      <c r="I110" s="30" t="s">
        <v>82</v>
      </c>
    </row>
    <row r="111" spans="1:9">
      <c r="A111" s="33">
        <v>1</v>
      </c>
      <c r="B111" s="110" t="s">
        <v>83</v>
      </c>
      <c r="C111" s="110"/>
      <c r="D111" s="34">
        <v>18</v>
      </c>
      <c r="E111" s="34">
        <v>0</v>
      </c>
      <c r="F111" s="35">
        <f>(E111*100)/$D$14</f>
        <v>0</v>
      </c>
      <c r="G111" s="34">
        <v>0.2</v>
      </c>
      <c r="H111" s="25">
        <f t="shared" ref="H111:H118" si="14">G111*F111</f>
        <v>0</v>
      </c>
      <c r="I111" s="36"/>
    </row>
    <row r="112" spans="1:9">
      <c r="A112" s="33">
        <f t="shared" ref="A112:A118" si="15">A111+1</f>
        <v>2</v>
      </c>
      <c r="B112" s="110" t="s">
        <v>84</v>
      </c>
      <c r="C112" s="110"/>
      <c r="D112" s="34">
        <v>0</v>
      </c>
      <c r="E112" s="34">
        <v>0</v>
      </c>
      <c r="F112" s="35">
        <f>(E112*100)/$D$14</f>
        <v>0</v>
      </c>
      <c r="G112" s="34">
        <v>0.5</v>
      </c>
      <c r="H112" s="25">
        <f t="shared" si="14"/>
        <v>0</v>
      </c>
      <c r="I112" s="36"/>
    </row>
    <row r="113" spans="1:9">
      <c r="A113" s="33">
        <f t="shared" si="15"/>
        <v>3</v>
      </c>
      <c r="B113" s="110" t="s">
        <v>85</v>
      </c>
      <c r="C113" s="110"/>
      <c r="D113" s="34">
        <v>9</v>
      </c>
      <c r="E113" s="34">
        <v>0</v>
      </c>
      <c r="F113" s="35">
        <f>(E113*100)/$D$14</f>
        <v>0</v>
      </c>
      <c r="G113" s="34">
        <v>0.8</v>
      </c>
      <c r="H113" s="25">
        <f t="shared" si="14"/>
        <v>0</v>
      </c>
      <c r="I113" s="36"/>
    </row>
    <row r="114" spans="1:9">
      <c r="A114" s="33">
        <f t="shared" si="15"/>
        <v>4</v>
      </c>
      <c r="B114" s="110" t="s">
        <v>86</v>
      </c>
      <c r="C114" s="110"/>
      <c r="D114" s="34">
        <v>0</v>
      </c>
      <c r="E114" s="37"/>
      <c r="F114" s="35">
        <f>(D114*100)/$D$14</f>
        <v>0</v>
      </c>
      <c r="G114" s="34">
        <v>0.9</v>
      </c>
      <c r="H114" s="25">
        <f t="shared" si="14"/>
        <v>0</v>
      </c>
      <c r="I114" s="36"/>
    </row>
    <row r="115" spans="1:9">
      <c r="A115" s="33">
        <f t="shared" si="15"/>
        <v>5</v>
      </c>
      <c r="B115" s="110" t="s">
        <v>87</v>
      </c>
      <c r="C115" s="110"/>
      <c r="D115" s="34">
        <v>0</v>
      </c>
      <c r="E115" s="37"/>
      <c r="F115" s="35">
        <f>(D115*100)/$D$14</f>
        <v>0</v>
      </c>
      <c r="G115" s="34">
        <v>1</v>
      </c>
      <c r="H115" s="25">
        <f t="shared" si="14"/>
        <v>0</v>
      </c>
      <c r="I115" s="36"/>
    </row>
    <row r="116" spans="1:9">
      <c r="A116" s="33">
        <f t="shared" si="15"/>
        <v>6</v>
      </c>
      <c r="B116" s="110" t="s">
        <v>66</v>
      </c>
      <c r="C116" s="110"/>
      <c r="D116" s="34">
        <v>0</v>
      </c>
      <c r="E116" s="37"/>
      <c r="F116" s="35">
        <f>(D116*100)/$D$14</f>
        <v>0</v>
      </c>
      <c r="G116" s="34">
        <v>0.5</v>
      </c>
      <c r="H116" s="25">
        <f t="shared" si="14"/>
        <v>0</v>
      </c>
      <c r="I116" s="36"/>
    </row>
    <row r="117" spans="1:9">
      <c r="A117" s="33">
        <f t="shared" si="15"/>
        <v>7</v>
      </c>
      <c r="B117" s="110" t="s">
        <v>67</v>
      </c>
      <c r="C117" s="110"/>
      <c r="D117" s="34">
        <v>2</v>
      </c>
      <c r="E117" s="37"/>
      <c r="F117" s="35">
        <f>(D117*100)/$D$14</f>
        <v>20</v>
      </c>
      <c r="G117" s="34">
        <v>0.3</v>
      </c>
      <c r="H117" s="25">
        <f t="shared" si="14"/>
        <v>6</v>
      </c>
      <c r="I117" s="36"/>
    </row>
    <row r="118" spans="1:9">
      <c r="A118" s="33">
        <f t="shared" si="15"/>
        <v>8</v>
      </c>
      <c r="B118" s="110" t="s">
        <v>68</v>
      </c>
      <c r="C118" s="110"/>
      <c r="D118" s="34">
        <v>9</v>
      </c>
      <c r="E118" s="37"/>
      <c r="F118" s="35">
        <f>(D118*100)/$D$14</f>
        <v>90</v>
      </c>
      <c r="G118" s="34">
        <v>0.6</v>
      </c>
      <c r="H118" s="25">
        <f t="shared" si="14"/>
        <v>54</v>
      </c>
      <c r="I118" s="36"/>
    </row>
    <row r="119" spans="1:9">
      <c r="A119" s="126" t="s">
        <v>88</v>
      </c>
      <c r="B119" s="116"/>
      <c r="C119" s="116"/>
      <c r="D119" s="34">
        <v>7</v>
      </c>
      <c r="E119" s="116" t="s">
        <v>89</v>
      </c>
      <c r="F119" s="116"/>
      <c r="G119" s="116"/>
      <c r="H119" s="25">
        <f>SUM(H111:H118)</f>
        <v>60</v>
      </c>
      <c r="I119" s="26" t="s">
        <v>90</v>
      </c>
    </row>
    <row r="120" spans="1:9">
      <c r="A120" s="141" t="s">
        <v>94</v>
      </c>
      <c r="B120" s="142"/>
      <c r="C120" s="142"/>
      <c r="D120" s="142"/>
      <c r="E120" s="142"/>
      <c r="F120" s="142"/>
      <c r="G120" s="143"/>
      <c r="H120" s="25" t="s">
        <v>91</v>
      </c>
      <c r="I120" s="26"/>
    </row>
    <row r="121" spans="1:9">
      <c r="A121" s="144"/>
      <c r="B121" s="138"/>
      <c r="C121" s="138"/>
      <c r="D121" s="138"/>
      <c r="E121" s="138"/>
      <c r="F121" s="138"/>
      <c r="G121" s="145"/>
      <c r="H121" s="25" t="s">
        <v>92</v>
      </c>
      <c r="I121" s="26"/>
    </row>
    <row r="122" spans="1:9" ht="15.75" thickBot="1">
      <c r="A122" s="146"/>
      <c r="B122" s="147"/>
      <c r="C122" s="147"/>
      <c r="D122" s="147"/>
      <c r="E122" s="147"/>
      <c r="F122" s="147"/>
      <c r="G122" s="148"/>
      <c r="H122" s="38" t="s">
        <v>93</v>
      </c>
      <c r="I122" s="39"/>
    </row>
    <row r="126" spans="1:9" ht="15.75" thickBot="1"/>
    <row r="127" spans="1:9">
      <c r="A127" s="128" t="s">
        <v>69</v>
      </c>
      <c r="B127" s="129"/>
      <c r="C127" s="129"/>
      <c r="D127" s="129"/>
      <c r="E127" s="129"/>
      <c r="F127" s="129"/>
      <c r="G127" s="129"/>
      <c r="H127" s="129"/>
      <c r="I127" s="130"/>
    </row>
    <row r="128" spans="1:9">
      <c r="A128" s="23" t="s">
        <v>1</v>
      </c>
      <c r="B128" s="24"/>
      <c r="C128" s="115" t="s">
        <v>70</v>
      </c>
      <c r="D128" s="115"/>
      <c r="E128" s="115"/>
      <c r="F128" s="24" t="s">
        <v>71</v>
      </c>
      <c r="G128" s="24"/>
      <c r="H128" s="25"/>
      <c r="I128" s="26" t="s">
        <v>99</v>
      </c>
    </row>
    <row r="129" spans="1:9">
      <c r="A129" s="23" t="s">
        <v>3</v>
      </c>
      <c r="B129" s="24"/>
      <c r="C129" s="115" t="s">
        <v>72</v>
      </c>
      <c r="D129" s="115"/>
      <c r="E129" s="115"/>
      <c r="F129" s="27" t="s">
        <v>46</v>
      </c>
      <c r="G129" s="24"/>
      <c r="H129" s="28" t="s">
        <v>73</v>
      </c>
      <c r="I129" s="29" t="s">
        <v>73</v>
      </c>
    </row>
    <row r="130" spans="1:9">
      <c r="A130" s="23" t="s">
        <v>5</v>
      </c>
      <c r="B130" s="24"/>
      <c r="C130" s="115" t="s">
        <v>74</v>
      </c>
      <c r="D130" s="115"/>
      <c r="E130" s="115"/>
      <c r="F130" s="24" t="s">
        <v>6</v>
      </c>
      <c r="G130" s="24"/>
      <c r="H130" s="28">
        <v>699</v>
      </c>
      <c r="I130" s="30">
        <v>703</v>
      </c>
    </row>
    <row r="131" spans="1:9" ht="22.5">
      <c r="A131" s="31" t="s">
        <v>75</v>
      </c>
      <c r="B131" s="127" t="s">
        <v>76</v>
      </c>
      <c r="C131" s="127"/>
      <c r="D131" s="32" t="s">
        <v>77</v>
      </c>
      <c r="E131" s="32" t="s">
        <v>78</v>
      </c>
      <c r="F131" s="32" t="s">
        <v>79</v>
      </c>
      <c r="G131" s="6" t="s">
        <v>80</v>
      </c>
      <c r="H131" s="28" t="s">
        <v>81</v>
      </c>
      <c r="I131" s="30" t="s">
        <v>82</v>
      </c>
    </row>
    <row r="132" spans="1:9">
      <c r="A132" s="33">
        <v>1</v>
      </c>
      <c r="B132" s="110" t="s">
        <v>83</v>
      </c>
      <c r="C132" s="110"/>
      <c r="D132" s="34">
        <v>2</v>
      </c>
      <c r="E132" s="34">
        <v>0</v>
      </c>
      <c r="F132" s="35">
        <f>(E132*100)/$D$14</f>
        <v>0</v>
      </c>
      <c r="G132" s="34">
        <v>0.2</v>
      </c>
      <c r="H132" s="25">
        <f t="shared" ref="H132:H139" si="16">G132*F132</f>
        <v>0</v>
      </c>
      <c r="I132" s="36"/>
    </row>
    <row r="133" spans="1:9">
      <c r="A133" s="33">
        <f t="shared" ref="A133:A139" si="17">A132+1</f>
        <v>2</v>
      </c>
      <c r="B133" s="110" t="s">
        <v>84</v>
      </c>
      <c r="C133" s="110"/>
      <c r="D133" s="34">
        <v>0</v>
      </c>
      <c r="E133" s="34">
        <v>0</v>
      </c>
      <c r="F133" s="35">
        <f>(E133*100)/$D$14</f>
        <v>0</v>
      </c>
      <c r="G133" s="34">
        <v>0.5</v>
      </c>
      <c r="H133" s="25">
        <f t="shared" si="16"/>
        <v>0</v>
      </c>
      <c r="I133" s="36"/>
    </row>
    <row r="134" spans="1:9">
      <c r="A134" s="33">
        <f t="shared" si="17"/>
        <v>3</v>
      </c>
      <c r="B134" s="110" t="s">
        <v>85</v>
      </c>
      <c r="C134" s="110"/>
      <c r="D134" s="34">
        <v>1</v>
      </c>
      <c r="E134" s="34">
        <v>0</v>
      </c>
      <c r="F134" s="35">
        <f>(E134*100)/$D$14</f>
        <v>0</v>
      </c>
      <c r="G134" s="34">
        <v>0.8</v>
      </c>
      <c r="H134" s="25">
        <f t="shared" si="16"/>
        <v>0</v>
      </c>
      <c r="I134" s="36"/>
    </row>
    <row r="135" spans="1:9">
      <c r="A135" s="33">
        <f t="shared" si="17"/>
        <v>4</v>
      </c>
      <c r="B135" s="110" t="s">
        <v>86</v>
      </c>
      <c r="C135" s="110"/>
      <c r="D135" s="34">
        <v>0</v>
      </c>
      <c r="E135" s="37"/>
      <c r="F135" s="35">
        <f>(D135*100)/$D$14</f>
        <v>0</v>
      </c>
      <c r="G135" s="34">
        <v>0.9</v>
      </c>
      <c r="H135" s="25">
        <f t="shared" si="16"/>
        <v>0</v>
      </c>
      <c r="I135" s="36"/>
    </row>
    <row r="136" spans="1:9">
      <c r="A136" s="33">
        <f t="shared" si="17"/>
        <v>5</v>
      </c>
      <c r="B136" s="110" t="s">
        <v>87</v>
      </c>
      <c r="C136" s="110"/>
      <c r="D136" s="34">
        <v>0</v>
      </c>
      <c r="E136" s="37"/>
      <c r="F136" s="35">
        <f>(D136*100)/$D$14</f>
        <v>0</v>
      </c>
      <c r="G136" s="34">
        <v>1</v>
      </c>
      <c r="H136" s="25">
        <f t="shared" si="16"/>
        <v>0</v>
      </c>
      <c r="I136" s="36"/>
    </row>
    <row r="137" spans="1:9">
      <c r="A137" s="33">
        <f t="shared" si="17"/>
        <v>6</v>
      </c>
      <c r="B137" s="110" t="s">
        <v>66</v>
      </c>
      <c r="C137" s="110"/>
      <c r="D137" s="34">
        <v>0</v>
      </c>
      <c r="E137" s="37"/>
      <c r="F137" s="35">
        <f>(D137*100)/$D$14</f>
        <v>0</v>
      </c>
      <c r="G137" s="34">
        <v>0.5</v>
      </c>
      <c r="H137" s="25">
        <f t="shared" si="16"/>
        <v>0</v>
      </c>
      <c r="I137" s="36"/>
    </row>
    <row r="138" spans="1:9">
      <c r="A138" s="33">
        <f t="shared" si="17"/>
        <v>7</v>
      </c>
      <c r="B138" s="110" t="s">
        <v>67</v>
      </c>
      <c r="C138" s="110"/>
      <c r="D138" s="34">
        <v>0</v>
      </c>
      <c r="E138" s="37"/>
      <c r="F138" s="35">
        <f>(D138*100)/$D$14</f>
        <v>0</v>
      </c>
      <c r="G138" s="34">
        <v>0.3</v>
      </c>
      <c r="H138" s="25">
        <f t="shared" si="16"/>
        <v>0</v>
      </c>
      <c r="I138" s="36"/>
    </row>
    <row r="139" spans="1:9">
      <c r="A139" s="33">
        <f t="shared" si="17"/>
        <v>8</v>
      </c>
      <c r="B139" s="110" t="s">
        <v>68</v>
      </c>
      <c r="C139" s="110"/>
      <c r="D139" s="34">
        <v>2</v>
      </c>
      <c r="E139" s="37"/>
      <c r="F139" s="35">
        <f>(D139*100)/$D$14</f>
        <v>20</v>
      </c>
      <c r="G139" s="34">
        <v>0.6</v>
      </c>
      <c r="H139" s="25">
        <f t="shared" si="16"/>
        <v>12</v>
      </c>
      <c r="I139" s="36"/>
    </row>
    <row r="140" spans="1:9">
      <c r="A140" s="126" t="s">
        <v>88</v>
      </c>
      <c r="B140" s="116"/>
      <c r="C140" s="116"/>
      <c r="D140" s="34">
        <v>2</v>
      </c>
      <c r="E140" s="116" t="s">
        <v>89</v>
      </c>
      <c r="F140" s="116"/>
      <c r="G140" s="116"/>
      <c r="H140" s="25">
        <f>SUM(H132:H139)</f>
        <v>12</v>
      </c>
      <c r="I140" s="26" t="s">
        <v>90</v>
      </c>
    </row>
    <row r="141" spans="1:9">
      <c r="A141" s="141" t="s">
        <v>94</v>
      </c>
      <c r="B141" s="142"/>
      <c r="C141" s="142"/>
      <c r="D141" s="142"/>
      <c r="E141" s="142"/>
      <c r="F141" s="142"/>
      <c r="G141" s="143"/>
      <c r="H141" s="25" t="s">
        <v>91</v>
      </c>
      <c r="I141" s="26"/>
    </row>
    <row r="142" spans="1:9">
      <c r="A142" s="144"/>
      <c r="B142" s="138"/>
      <c r="C142" s="138"/>
      <c r="D142" s="138"/>
      <c r="E142" s="138"/>
      <c r="F142" s="138"/>
      <c r="G142" s="145"/>
      <c r="H142" s="25" t="s">
        <v>92</v>
      </c>
      <c r="I142" s="26"/>
    </row>
    <row r="143" spans="1:9" ht="15.75" thickBot="1">
      <c r="A143" s="146"/>
      <c r="B143" s="147"/>
      <c r="C143" s="147"/>
      <c r="D143" s="147"/>
      <c r="E143" s="147"/>
      <c r="F143" s="147"/>
      <c r="G143" s="148"/>
      <c r="H143" s="38" t="s">
        <v>93</v>
      </c>
      <c r="I143" s="39"/>
    </row>
    <row r="147" spans="1:9" ht="15.75" thickBot="1"/>
    <row r="148" spans="1:9">
      <c r="A148" s="128" t="s">
        <v>69</v>
      </c>
      <c r="B148" s="129"/>
      <c r="C148" s="129"/>
      <c r="D148" s="129"/>
      <c r="E148" s="129"/>
      <c r="F148" s="129"/>
      <c r="G148" s="129"/>
      <c r="H148" s="129"/>
      <c r="I148" s="130"/>
    </row>
    <row r="149" spans="1:9">
      <c r="A149" s="23" t="s">
        <v>1</v>
      </c>
      <c r="B149" s="24"/>
      <c r="C149" s="115" t="s">
        <v>70</v>
      </c>
      <c r="D149" s="115"/>
      <c r="E149" s="115"/>
      <c r="F149" s="24" t="s">
        <v>71</v>
      </c>
      <c r="G149" s="24"/>
      <c r="H149" s="25"/>
      <c r="I149" s="26" t="s">
        <v>99</v>
      </c>
    </row>
    <row r="150" spans="1:9">
      <c r="A150" s="23" t="s">
        <v>3</v>
      </c>
      <c r="B150" s="24"/>
      <c r="C150" s="115" t="s">
        <v>72</v>
      </c>
      <c r="D150" s="115"/>
      <c r="E150" s="115"/>
      <c r="F150" s="27" t="s">
        <v>46</v>
      </c>
      <c r="G150" s="24"/>
      <c r="H150" s="28" t="s">
        <v>73</v>
      </c>
      <c r="I150" s="29" t="s">
        <v>73</v>
      </c>
    </row>
    <row r="151" spans="1:9">
      <c r="A151" s="23" t="s">
        <v>5</v>
      </c>
      <c r="B151" s="24"/>
      <c r="C151" s="115" t="s">
        <v>74</v>
      </c>
      <c r="D151" s="115"/>
      <c r="E151" s="115"/>
      <c r="F151" s="24" t="s">
        <v>6</v>
      </c>
      <c r="G151" s="24"/>
      <c r="H151" s="28">
        <v>703</v>
      </c>
      <c r="I151" s="30">
        <v>714</v>
      </c>
    </row>
    <row r="152" spans="1:9" ht="22.5">
      <c r="A152" s="31" t="s">
        <v>75</v>
      </c>
      <c r="B152" s="127" t="s">
        <v>76</v>
      </c>
      <c r="C152" s="127"/>
      <c r="D152" s="32" t="s">
        <v>77</v>
      </c>
      <c r="E152" s="32" t="s">
        <v>78</v>
      </c>
      <c r="F152" s="32" t="s">
        <v>79</v>
      </c>
      <c r="G152" s="6" t="s">
        <v>80</v>
      </c>
      <c r="H152" s="28" t="s">
        <v>81</v>
      </c>
      <c r="I152" s="30" t="s">
        <v>82</v>
      </c>
    </row>
    <row r="153" spans="1:9">
      <c r="A153" s="33">
        <v>1</v>
      </c>
      <c r="B153" s="110" t="s">
        <v>83</v>
      </c>
      <c r="C153" s="110"/>
      <c r="D153" s="34">
        <v>12</v>
      </c>
      <c r="E153" s="34">
        <v>0</v>
      </c>
      <c r="F153" s="35">
        <f>(E153*100)/$D$14</f>
        <v>0</v>
      </c>
      <c r="G153" s="34">
        <v>0.2</v>
      </c>
      <c r="H153" s="25">
        <f t="shared" ref="H153:H160" si="18">G153*F153</f>
        <v>0</v>
      </c>
      <c r="I153" s="36"/>
    </row>
    <row r="154" spans="1:9">
      <c r="A154" s="33">
        <f t="shared" ref="A154:A160" si="19">A153+1</f>
        <v>2</v>
      </c>
      <c r="B154" s="110" t="s">
        <v>84</v>
      </c>
      <c r="C154" s="110"/>
      <c r="D154" s="34">
        <v>0</v>
      </c>
      <c r="E154" s="34">
        <v>0</v>
      </c>
      <c r="F154" s="35">
        <f>(E154*100)/$D$14</f>
        <v>0</v>
      </c>
      <c r="G154" s="34">
        <v>0.5</v>
      </c>
      <c r="H154" s="25">
        <f t="shared" si="18"/>
        <v>0</v>
      </c>
      <c r="I154" s="36"/>
    </row>
    <row r="155" spans="1:9">
      <c r="A155" s="33">
        <f t="shared" si="19"/>
        <v>3</v>
      </c>
      <c r="B155" s="110" t="s">
        <v>85</v>
      </c>
      <c r="C155" s="110"/>
      <c r="D155" s="34">
        <v>9</v>
      </c>
      <c r="E155" s="34">
        <v>0</v>
      </c>
      <c r="F155" s="35">
        <f>(E155*100)/$D$14</f>
        <v>0</v>
      </c>
      <c r="G155" s="34">
        <v>0.8</v>
      </c>
      <c r="H155" s="25">
        <f t="shared" si="18"/>
        <v>0</v>
      </c>
      <c r="I155" s="36"/>
    </row>
    <row r="156" spans="1:9">
      <c r="A156" s="33">
        <f t="shared" si="19"/>
        <v>4</v>
      </c>
      <c r="B156" s="110" t="s">
        <v>86</v>
      </c>
      <c r="C156" s="110"/>
      <c r="D156" s="34">
        <v>0</v>
      </c>
      <c r="E156" s="37"/>
      <c r="F156" s="35">
        <f>(D156*100)/$D$14</f>
        <v>0</v>
      </c>
      <c r="G156" s="34">
        <v>0.9</v>
      </c>
      <c r="H156" s="25">
        <f t="shared" si="18"/>
        <v>0</v>
      </c>
      <c r="I156" s="36"/>
    </row>
    <row r="157" spans="1:9">
      <c r="A157" s="33">
        <f t="shared" si="19"/>
        <v>5</v>
      </c>
      <c r="B157" s="110" t="s">
        <v>87</v>
      </c>
      <c r="C157" s="110"/>
      <c r="D157" s="34">
        <v>0</v>
      </c>
      <c r="E157" s="37"/>
      <c r="F157" s="35">
        <f>(D157*100)/$D$14</f>
        <v>0</v>
      </c>
      <c r="G157" s="34">
        <v>1</v>
      </c>
      <c r="H157" s="25">
        <f t="shared" si="18"/>
        <v>0</v>
      </c>
      <c r="I157" s="36"/>
    </row>
    <row r="158" spans="1:9">
      <c r="A158" s="33">
        <f t="shared" si="19"/>
        <v>6</v>
      </c>
      <c r="B158" s="110" t="s">
        <v>66</v>
      </c>
      <c r="C158" s="110"/>
      <c r="D158" s="34">
        <v>0</v>
      </c>
      <c r="E158" s="37"/>
      <c r="F158" s="35">
        <f>(D158*100)/$D$14</f>
        <v>0</v>
      </c>
      <c r="G158" s="34">
        <v>0.5</v>
      </c>
      <c r="H158" s="25">
        <f t="shared" si="18"/>
        <v>0</v>
      </c>
      <c r="I158" s="36"/>
    </row>
    <row r="159" spans="1:9">
      <c r="A159" s="33">
        <f t="shared" si="19"/>
        <v>7</v>
      </c>
      <c r="B159" s="110" t="s">
        <v>67</v>
      </c>
      <c r="C159" s="110"/>
      <c r="D159" s="34">
        <v>0</v>
      </c>
      <c r="E159" s="37"/>
      <c r="F159" s="35">
        <f>(D159*100)/$D$14</f>
        <v>0</v>
      </c>
      <c r="G159" s="34">
        <v>0.3</v>
      </c>
      <c r="H159" s="25">
        <f t="shared" si="18"/>
        <v>0</v>
      </c>
      <c r="I159" s="36"/>
    </row>
    <row r="160" spans="1:9">
      <c r="A160" s="33">
        <f t="shared" si="19"/>
        <v>8</v>
      </c>
      <c r="B160" s="110" t="s">
        <v>68</v>
      </c>
      <c r="C160" s="110"/>
      <c r="D160" s="34">
        <v>10</v>
      </c>
      <c r="E160" s="37"/>
      <c r="F160" s="35">
        <f>(D160*100)/$D$14</f>
        <v>100</v>
      </c>
      <c r="G160" s="34">
        <v>0.6</v>
      </c>
      <c r="H160" s="25">
        <f t="shared" si="18"/>
        <v>60</v>
      </c>
      <c r="I160" s="36"/>
    </row>
    <row r="161" spans="1:9">
      <c r="A161" s="126" t="s">
        <v>88</v>
      </c>
      <c r="B161" s="116"/>
      <c r="C161" s="116"/>
      <c r="D161" s="34">
        <v>10</v>
      </c>
      <c r="E161" s="116" t="s">
        <v>89</v>
      </c>
      <c r="F161" s="116"/>
      <c r="G161" s="116"/>
      <c r="H161" s="25">
        <f>SUM(H153:H160)</f>
        <v>60</v>
      </c>
      <c r="I161" s="26" t="s">
        <v>90</v>
      </c>
    </row>
    <row r="162" spans="1:9">
      <c r="A162" s="141" t="s">
        <v>94</v>
      </c>
      <c r="B162" s="142"/>
      <c r="C162" s="142"/>
      <c r="D162" s="142"/>
      <c r="E162" s="142"/>
      <c r="F162" s="142"/>
      <c r="G162" s="143"/>
      <c r="H162" s="25" t="s">
        <v>91</v>
      </c>
      <c r="I162" s="26"/>
    </row>
    <row r="163" spans="1:9">
      <c r="A163" s="144"/>
      <c r="B163" s="138"/>
      <c r="C163" s="138"/>
      <c r="D163" s="138"/>
      <c r="E163" s="138"/>
      <c r="F163" s="138"/>
      <c r="G163" s="145"/>
      <c r="H163" s="25" t="s">
        <v>92</v>
      </c>
      <c r="I163" s="26"/>
    </row>
    <row r="164" spans="1:9" ht="15.75" thickBot="1">
      <c r="A164" s="146"/>
      <c r="B164" s="147"/>
      <c r="C164" s="147"/>
      <c r="D164" s="147"/>
      <c r="E164" s="147"/>
      <c r="F164" s="147"/>
      <c r="G164" s="148"/>
      <c r="H164" s="38" t="s">
        <v>93</v>
      </c>
      <c r="I164" s="39"/>
    </row>
    <row r="168" spans="1:9" ht="15.75" thickBot="1"/>
    <row r="169" spans="1:9">
      <c r="A169" s="128" t="s">
        <v>69</v>
      </c>
      <c r="B169" s="129"/>
      <c r="C169" s="129"/>
      <c r="D169" s="129"/>
      <c r="E169" s="129"/>
      <c r="F169" s="129"/>
      <c r="G169" s="129"/>
      <c r="H169" s="129"/>
      <c r="I169" s="130"/>
    </row>
    <row r="170" spans="1:9">
      <c r="A170" s="23" t="s">
        <v>1</v>
      </c>
      <c r="B170" s="24"/>
      <c r="C170" s="115" t="s">
        <v>70</v>
      </c>
      <c r="D170" s="115"/>
      <c r="E170" s="115"/>
      <c r="F170" s="24" t="s">
        <v>71</v>
      </c>
      <c r="G170" s="24"/>
      <c r="H170" s="25"/>
      <c r="I170" s="26" t="s">
        <v>99</v>
      </c>
    </row>
    <row r="171" spans="1:9">
      <c r="A171" s="23" t="s">
        <v>3</v>
      </c>
      <c r="B171" s="24"/>
      <c r="C171" s="115" t="s">
        <v>72</v>
      </c>
      <c r="D171" s="115"/>
      <c r="E171" s="115"/>
      <c r="F171" s="27" t="s">
        <v>46</v>
      </c>
      <c r="G171" s="24"/>
      <c r="H171" s="28" t="s">
        <v>73</v>
      </c>
      <c r="I171" s="29" t="s">
        <v>73</v>
      </c>
    </row>
    <row r="172" spans="1:9">
      <c r="A172" s="23" t="s">
        <v>5</v>
      </c>
      <c r="B172" s="24"/>
      <c r="C172" s="115" t="s">
        <v>74</v>
      </c>
      <c r="D172" s="115"/>
      <c r="E172" s="115"/>
      <c r="F172" s="24" t="s">
        <v>6</v>
      </c>
      <c r="G172" s="24"/>
      <c r="H172" s="28">
        <v>714</v>
      </c>
      <c r="I172" s="30">
        <v>721</v>
      </c>
    </row>
    <row r="173" spans="1:9" ht="22.5">
      <c r="A173" s="31" t="s">
        <v>75</v>
      </c>
      <c r="B173" s="127" t="s">
        <v>76</v>
      </c>
      <c r="C173" s="127"/>
      <c r="D173" s="32" t="s">
        <v>77</v>
      </c>
      <c r="E173" s="32" t="s">
        <v>78</v>
      </c>
      <c r="F173" s="32" t="s">
        <v>79</v>
      </c>
      <c r="G173" s="6" t="s">
        <v>80</v>
      </c>
      <c r="H173" s="28" t="s">
        <v>81</v>
      </c>
      <c r="I173" s="30" t="s">
        <v>82</v>
      </c>
    </row>
    <row r="174" spans="1:9">
      <c r="A174" s="33">
        <v>1</v>
      </c>
      <c r="B174" s="110" t="s">
        <v>83</v>
      </c>
      <c r="C174" s="110"/>
      <c r="D174" s="34">
        <v>7</v>
      </c>
      <c r="E174" s="34">
        <v>0</v>
      </c>
      <c r="F174" s="35">
        <f>(E174*100)/$D$14</f>
        <v>0</v>
      </c>
      <c r="G174" s="34">
        <v>0.2</v>
      </c>
      <c r="H174" s="25">
        <f t="shared" ref="H174:H181" si="20">G174*F174</f>
        <v>0</v>
      </c>
      <c r="I174" s="36"/>
    </row>
    <row r="175" spans="1:9">
      <c r="A175" s="33">
        <f t="shared" ref="A175:A181" si="21">A174+1</f>
        <v>2</v>
      </c>
      <c r="B175" s="110" t="s">
        <v>84</v>
      </c>
      <c r="C175" s="110"/>
      <c r="D175" s="34">
        <v>0</v>
      </c>
      <c r="E175" s="34">
        <v>0</v>
      </c>
      <c r="F175" s="35">
        <f>(E175*100)/$D$14</f>
        <v>0</v>
      </c>
      <c r="G175" s="34">
        <v>0.5</v>
      </c>
      <c r="H175" s="25">
        <f t="shared" si="20"/>
        <v>0</v>
      </c>
      <c r="I175" s="36"/>
    </row>
    <row r="176" spans="1:9">
      <c r="A176" s="33">
        <f t="shared" si="21"/>
        <v>3</v>
      </c>
      <c r="B176" s="110" t="s">
        <v>85</v>
      </c>
      <c r="C176" s="110"/>
      <c r="D176" s="34">
        <v>2</v>
      </c>
      <c r="E176" s="34">
        <v>0</v>
      </c>
      <c r="F176" s="35">
        <f>(E176*100)/$D$14</f>
        <v>0</v>
      </c>
      <c r="G176" s="34">
        <v>0.8</v>
      </c>
      <c r="H176" s="25">
        <f t="shared" si="20"/>
        <v>0</v>
      </c>
      <c r="I176" s="36"/>
    </row>
    <row r="177" spans="1:9">
      <c r="A177" s="33">
        <f t="shared" si="21"/>
        <v>4</v>
      </c>
      <c r="B177" s="110" t="s">
        <v>86</v>
      </c>
      <c r="C177" s="110"/>
      <c r="D177" s="34">
        <v>0</v>
      </c>
      <c r="E177" s="37"/>
      <c r="F177" s="35">
        <f>(D177*100)/$D$14</f>
        <v>0</v>
      </c>
      <c r="G177" s="34">
        <v>0.9</v>
      </c>
      <c r="H177" s="25">
        <f t="shared" si="20"/>
        <v>0</v>
      </c>
      <c r="I177" s="36"/>
    </row>
    <row r="178" spans="1:9">
      <c r="A178" s="33">
        <f t="shared" si="21"/>
        <v>5</v>
      </c>
      <c r="B178" s="110" t="s">
        <v>87</v>
      </c>
      <c r="C178" s="110"/>
      <c r="D178" s="34">
        <v>0</v>
      </c>
      <c r="E178" s="37"/>
      <c r="F178" s="35">
        <f>(D178*100)/$D$14</f>
        <v>0</v>
      </c>
      <c r="G178" s="34">
        <v>1</v>
      </c>
      <c r="H178" s="25">
        <f t="shared" si="20"/>
        <v>0</v>
      </c>
      <c r="I178" s="36"/>
    </row>
    <row r="179" spans="1:9">
      <c r="A179" s="33">
        <f t="shared" si="21"/>
        <v>6</v>
      </c>
      <c r="B179" s="110" t="s">
        <v>66</v>
      </c>
      <c r="C179" s="110"/>
      <c r="D179" s="34">
        <v>0</v>
      </c>
      <c r="E179" s="37"/>
      <c r="F179" s="35">
        <f>(D179*100)/$D$14</f>
        <v>0</v>
      </c>
      <c r="G179" s="34">
        <v>0.5</v>
      </c>
      <c r="H179" s="25">
        <f t="shared" si="20"/>
        <v>0</v>
      </c>
      <c r="I179" s="36"/>
    </row>
    <row r="180" spans="1:9">
      <c r="A180" s="33">
        <f t="shared" si="21"/>
        <v>7</v>
      </c>
      <c r="B180" s="110" t="s">
        <v>67</v>
      </c>
      <c r="C180" s="110"/>
      <c r="D180" s="34">
        <v>0</v>
      </c>
      <c r="E180" s="37"/>
      <c r="F180" s="35">
        <f>(D180*100)/$D$14</f>
        <v>0</v>
      </c>
      <c r="G180" s="34">
        <v>0.3</v>
      </c>
      <c r="H180" s="25">
        <f t="shared" si="20"/>
        <v>0</v>
      </c>
      <c r="I180" s="36"/>
    </row>
    <row r="181" spans="1:9">
      <c r="A181" s="33">
        <f t="shared" si="21"/>
        <v>8</v>
      </c>
      <c r="B181" s="110" t="s">
        <v>68</v>
      </c>
      <c r="C181" s="110"/>
      <c r="D181" s="34">
        <v>2</v>
      </c>
      <c r="E181" s="37"/>
      <c r="F181" s="35">
        <f>(D181*100)/$D$14</f>
        <v>20</v>
      </c>
      <c r="G181" s="34">
        <v>0.6</v>
      </c>
      <c r="H181" s="25">
        <f t="shared" si="20"/>
        <v>12</v>
      </c>
      <c r="I181" s="36"/>
    </row>
    <row r="182" spans="1:9">
      <c r="A182" s="126" t="s">
        <v>88</v>
      </c>
      <c r="B182" s="116"/>
      <c r="C182" s="116"/>
      <c r="D182" s="34">
        <v>2</v>
      </c>
      <c r="E182" s="116" t="s">
        <v>89</v>
      </c>
      <c r="F182" s="116"/>
      <c r="G182" s="116"/>
      <c r="H182" s="25">
        <f>SUM(H174:H181)</f>
        <v>12</v>
      </c>
      <c r="I182" s="26" t="s">
        <v>90</v>
      </c>
    </row>
    <row r="183" spans="1:9">
      <c r="A183" s="141" t="s">
        <v>94</v>
      </c>
      <c r="B183" s="142"/>
      <c r="C183" s="142"/>
      <c r="D183" s="142"/>
      <c r="E183" s="142"/>
      <c r="F183" s="142"/>
      <c r="G183" s="143"/>
      <c r="H183" s="25" t="s">
        <v>91</v>
      </c>
      <c r="I183" s="26"/>
    </row>
    <row r="184" spans="1:9">
      <c r="A184" s="144"/>
      <c r="B184" s="138"/>
      <c r="C184" s="138"/>
      <c r="D184" s="138"/>
      <c r="E184" s="138"/>
      <c r="F184" s="138"/>
      <c r="G184" s="145"/>
      <c r="H184" s="25" t="s">
        <v>92</v>
      </c>
      <c r="I184" s="26"/>
    </row>
    <row r="185" spans="1:9" ht="15.75" thickBot="1">
      <c r="A185" s="146"/>
      <c r="B185" s="147"/>
      <c r="C185" s="147"/>
      <c r="D185" s="147"/>
      <c r="E185" s="147"/>
      <c r="F185" s="147"/>
      <c r="G185" s="148"/>
      <c r="H185" s="38" t="s">
        <v>93</v>
      </c>
      <c r="I185" s="39"/>
    </row>
    <row r="189" spans="1:9" ht="15.75" thickBot="1"/>
    <row r="190" spans="1:9">
      <c r="A190" s="128" t="s">
        <v>69</v>
      </c>
      <c r="B190" s="129"/>
      <c r="C190" s="129"/>
      <c r="D190" s="129"/>
      <c r="E190" s="129"/>
      <c r="F190" s="129"/>
      <c r="G190" s="129"/>
      <c r="H190" s="129"/>
      <c r="I190" s="130"/>
    </row>
    <row r="191" spans="1:9">
      <c r="A191" s="23" t="s">
        <v>1</v>
      </c>
      <c r="B191" s="24"/>
      <c r="C191" s="115" t="s">
        <v>70</v>
      </c>
      <c r="D191" s="115"/>
      <c r="E191" s="115"/>
      <c r="F191" s="24" t="s">
        <v>71</v>
      </c>
      <c r="G191" s="24"/>
      <c r="H191" s="25"/>
      <c r="I191" s="26" t="s">
        <v>99</v>
      </c>
    </row>
    <row r="192" spans="1:9">
      <c r="A192" s="23" t="s">
        <v>3</v>
      </c>
      <c r="B192" s="24"/>
      <c r="C192" s="115" t="s">
        <v>72</v>
      </c>
      <c r="D192" s="115"/>
      <c r="E192" s="115"/>
      <c r="F192" s="27" t="s">
        <v>46</v>
      </c>
      <c r="G192" s="24"/>
      <c r="H192" s="28" t="s">
        <v>73</v>
      </c>
      <c r="I192" s="29" t="s">
        <v>73</v>
      </c>
    </row>
    <row r="193" spans="1:9">
      <c r="A193" s="23" t="s">
        <v>5</v>
      </c>
      <c r="B193" s="24"/>
      <c r="C193" s="115" t="s">
        <v>74</v>
      </c>
      <c r="D193" s="115"/>
      <c r="E193" s="115"/>
      <c r="F193" s="24" t="s">
        <v>6</v>
      </c>
      <c r="G193" s="24"/>
      <c r="H193" s="28">
        <v>721</v>
      </c>
      <c r="I193" s="30">
        <v>728</v>
      </c>
    </row>
    <row r="194" spans="1:9" ht="22.5">
      <c r="A194" s="31" t="s">
        <v>75</v>
      </c>
      <c r="B194" s="127" t="s">
        <v>76</v>
      </c>
      <c r="C194" s="127"/>
      <c r="D194" s="32" t="s">
        <v>77</v>
      </c>
      <c r="E194" s="32" t="s">
        <v>78</v>
      </c>
      <c r="F194" s="32" t="s">
        <v>79</v>
      </c>
      <c r="G194" s="6" t="s">
        <v>80</v>
      </c>
      <c r="H194" s="28" t="s">
        <v>81</v>
      </c>
      <c r="I194" s="30" t="s">
        <v>82</v>
      </c>
    </row>
    <row r="195" spans="1:9">
      <c r="A195" s="33">
        <v>1</v>
      </c>
      <c r="B195" s="110" t="s">
        <v>83</v>
      </c>
      <c r="C195" s="110"/>
      <c r="D195" s="34">
        <v>9</v>
      </c>
      <c r="E195" s="34">
        <v>0</v>
      </c>
      <c r="F195" s="35">
        <f>(E195*100)/$D$14</f>
        <v>0</v>
      </c>
      <c r="G195" s="34">
        <v>0.2</v>
      </c>
      <c r="H195" s="25">
        <f t="shared" ref="H195:H202" si="22">G195*F195</f>
        <v>0</v>
      </c>
      <c r="I195" s="36"/>
    </row>
    <row r="196" spans="1:9">
      <c r="A196" s="33">
        <f t="shared" ref="A196:A202" si="23">A195+1</f>
        <v>2</v>
      </c>
      <c r="B196" s="110" t="s">
        <v>84</v>
      </c>
      <c r="C196" s="110"/>
      <c r="D196" s="34">
        <v>0</v>
      </c>
      <c r="E196" s="34">
        <v>0</v>
      </c>
      <c r="F196" s="35">
        <f>(E196*100)/$D$14</f>
        <v>0</v>
      </c>
      <c r="G196" s="34">
        <v>0.5</v>
      </c>
      <c r="H196" s="25">
        <f t="shared" si="22"/>
        <v>0</v>
      </c>
      <c r="I196" s="36"/>
    </row>
    <row r="197" spans="1:9">
      <c r="A197" s="33">
        <f t="shared" si="23"/>
        <v>3</v>
      </c>
      <c r="B197" s="110" t="s">
        <v>85</v>
      </c>
      <c r="C197" s="110"/>
      <c r="D197" s="34">
        <v>6</v>
      </c>
      <c r="E197" s="34">
        <v>0</v>
      </c>
      <c r="F197" s="35">
        <f>(E197*100)/$D$14</f>
        <v>0</v>
      </c>
      <c r="G197" s="34">
        <v>0.8</v>
      </c>
      <c r="H197" s="25">
        <f t="shared" si="22"/>
        <v>0</v>
      </c>
      <c r="I197" s="36"/>
    </row>
    <row r="198" spans="1:9">
      <c r="A198" s="33">
        <f t="shared" si="23"/>
        <v>4</v>
      </c>
      <c r="B198" s="110" t="s">
        <v>86</v>
      </c>
      <c r="C198" s="110"/>
      <c r="D198" s="34">
        <v>0</v>
      </c>
      <c r="E198" s="37"/>
      <c r="F198" s="35">
        <f>(D198*100)/$D$14</f>
        <v>0</v>
      </c>
      <c r="G198" s="34">
        <v>0.9</v>
      </c>
      <c r="H198" s="25">
        <f t="shared" si="22"/>
        <v>0</v>
      </c>
      <c r="I198" s="36"/>
    </row>
    <row r="199" spans="1:9">
      <c r="A199" s="33">
        <f t="shared" si="23"/>
        <v>5</v>
      </c>
      <c r="B199" s="110" t="s">
        <v>87</v>
      </c>
      <c r="C199" s="110"/>
      <c r="D199" s="34">
        <v>0</v>
      </c>
      <c r="E199" s="37"/>
      <c r="F199" s="35">
        <f>(D199*100)/$D$14</f>
        <v>0</v>
      </c>
      <c r="G199" s="34">
        <v>1</v>
      </c>
      <c r="H199" s="25">
        <f t="shared" si="22"/>
        <v>0</v>
      </c>
      <c r="I199" s="36"/>
    </row>
    <row r="200" spans="1:9">
      <c r="A200" s="33">
        <f t="shared" si="23"/>
        <v>6</v>
      </c>
      <c r="B200" s="110" t="s">
        <v>66</v>
      </c>
      <c r="C200" s="110"/>
      <c r="D200" s="34">
        <v>0</v>
      </c>
      <c r="E200" s="37"/>
      <c r="F200" s="35">
        <f>(D200*100)/$D$14</f>
        <v>0</v>
      </c>
      <c r="G200" s="34">
        <v>0.5</v>
      </c>
      <c r="H200" s="25">
        <f t="shared" si="22"/>
        <v>0</v>
      </c>
      <c r="I200" s="36"/>
    </row>
    <row r="201" spans="1:9">
      <c r="A201" s="33">
        <f t="shared" si="23"/>
        <v>7</v>
      </c>
      <c r="B201" s="110" t="s">
        <v>67</v>
      </c>
      <c r="C201" s="110"/>
      <c r="D201" s="34">
        <v>0</v>
      </c>
      <c r="E201" s="37"/>
      <c r="F201" s="35">
        <f>(D201*100)/$D$14</f>
        <v>0</v>
      </c>
      <c r="G201" s="34">
        <v>0.3</v>
      </c>
      <c r="H201" s="25">
        <f t="shared" si="22"/>
        <v>0</v>
      </c>
      <c r="I201" s="36"/>
    </row>
    <row r="202" spans="1:9">
      <c r="A202" s="33">
        <f t="shared" si="23"/>
        <v>8</v>
      </c>
      <c r="B202" s="110" t="s">
        <v>68</v>
      </c>
      <c r="C202" s="110"/>
      <c r="D202" s="34">
        <v>2</v>
      </c>
      <c r="E202" s="37"/>
      <c r="F202" s="35">
        <f>(D202*100)/$D$14</f>
        <v>20</v>
      </c>
      <c r="G202" s="34">
        <v>0.6</v>
      </c>
      <c r="H202" s="25">
        <f t="shared" si="22"/>
        <v>12</v>
      </c>
      <c r="I202" s="36"/>
    </row>
    <row r="203" spans="1:9">
      <c r="A203" s="126" t="s">
        <v>88</v>
      </c>
      <c r="B203" s="116"/>
      <c r="C203" s="116"/>
      <c r="D203" s="34">
        <v>2</v>
      </c>
      <c r="E203" s="116" t="s">
        <v>89</v>
      </c>
      <c r="F203" s="116"/>
      <c r="G203" s="116"/>
      <c r="H203" s="25">
        <f>SUM(H195:H202)</f>
        <v>12</v>
      </c>
      <c r="I203" s="26" t="s">
        <v>90</v>
      </c>
    </row>
    <row r="204" spans="1:9">
      <c r="A204" s="141" t="s">
        <v>94</v>
      </c>
      <c r="B204" s="142"/>
      <c r="C204" s="142"/>
      <c r="D204" s="142"/>
      <c r="E204" s="142"/>
      <c r="F204" s="142"/>
      <c r="G204" s="143"/>
      <c r="H204" s="25" t="s">
        <v>91</v>
      </c>
      <c r="I204" s="26"/>
    </row>
    <row r="205" spans="1:9">
      <c r="A205" s="144"/>
      <c r="B205" s="138"/>
      <c r="C205" s="138"/>
      <c r="D205" s="138"/>
      <c r="E205" s="138"/>
      <c r="F205" s="138"/>
      <c r="G205" s="145"/>
      <c r="H205" s="25" t="s">
        <v>92</v>
      </c>
      <c r="I205" s="26"/>
    </row>
    <row r="206" spans="1:9" ht="15.75" thickBot="1">
      <c r="A206" s="146"/>
      <c r="B206" s="147"/>
      <c r="C206" s="147"/>
      <c r="D206" s="147"/>
      <c r="E206" s="147"/>
      <c r="F206" s="147"/>
      <c r="G206" s="148"/>
      <c r="H206" s="38" t="s">
        <v>93</v>
      </c>
      <c r="I206" s="39"/>
    </row>
    <row r="210" spans="1:9" ht="15.75" thickBot="1"/>
    <row r="211" spans="1:9">
      <c r="A211" s="128" t="s">
        <v>69</v>
      </c>
      <c r="B211" s="129"/>
      <c r="C211" s="129"/>
      <c r="D211" s="129"/>
      <c r="E211" s="129"/>
      <c r="F211" s="129"/>
      <c r="G211" s="129"/>
      <c r="H211" s="129"/>
      <c r="I211" s="130"/>
    </row>
    <row r="212" spans="1:9">
      <c r="A212" s="23" t="s">
        <v>1</v>
      </c>
      <c r="B212" s="24"/>
      <c r="C212" s="115" t="s">
        <v>70</v>
      </c>
      <c r="D212" s="115"/>
      <c r="E212" s="115"/>
      <c r="F212" s="24" t="s">
        <v>71</v>
      </c>
      <c r="G212" s="24"/>
      <c r="H212" s="25"/>
      <c r="I212" s="26" t="s">
        <v>99</v>
      </c>
    </row>
    <row r="213" spans="1:9">
      <c r="A213" s="23" t="s">
        <v>3</v>
      </c>
      <c r="B213" s="24"/>
      <c r="C213" s="115" t="s">
        <v>72</v>
      </c>
      <c r="D213" s="115"/>
      <c r="E213" s="115"/>
      <c r="F213" s="27" t="s">
        <v>46</v>
      </c>
      <c r="G213" s="24"/>
      <c r="H213" s="28" t="s">
        <v>73</v>
      </c>
      <c r="I213" s="29" t="s">
        <v>73</v>
      </c>
    </row>
    <row r="214" spans="1:9">
      <c r="A214" s="23" t="s">
        <v>5</v>
      </c>
      <c r="B214" s="24"/>
      <c r="C214" s="115" t="s">
        <v>74</v>
      </c>
      <c r="D214" s="115"/>
      <c r="E214" s="115"/>
      <c r="F214" s="24" t="s">
        <v>6</v>
      </c>
      <c r="G214" s="24"/>
      <c r="H214" s="28">
        <v>728</v>
      </c>
      <c r="I214" s="30">
        <v>735</v>
      </c>
    </row>
    <row r="215" spans="1:9" ht="22.5">
      <c r="A215" s="31" t="s">
        <v>75</v>
      </c>
      <c r="B215" s="127" t="s">
        <v>76</v>
      </c>
      <c r="C215" s="127"/>
      <c r="D215" s="32" t="s">
        <v>77</v>
      </c>
      <c r="E215" s="32" t="s">
        <v>78</v>
      </c>
      <c r="F215" s="32" t="s">
        <v>79</v>
      </c>
      <c r="G215" s="6" t="s">
        <v>80</v>
      </c>
      <c r="H215" s="28" t="s">
        <v>81</v>
      </c>
      <c r="I215" s="30" t="s">
        <v>82</v>
      </c>
    </row>
    <row r="216" spans="1:9">
      <c r="A216" s="33">
        <v>1</v>
      </c>
      <c r="B216" s="110" t="s">
        <v>83</v>
      </c>
      <c r="C216" s="110"/>
      <c r="D216" s="34">
        <v>4</v>
      </c>
      <c r="E216" s="34">
        <v>0</v>
      </c>
      <c r="F216" s="35">
        <f>(E216*100)/$D$14</f>
        <v>0</v>
      </c>
      <c r="G216" s="34">
        <v>0.2</v>
      </c>
      <c r="H216" s="25">
        <f t="shared" ref="H216:H223" si="24">G216*F216</f>
        <v>0</v>
      </c>
      <c r="I216" s="36"/>
    </row>
    <row r="217" spans="1:9">
      <c r="A217" s="33">
        <f t="shared" ref="A217:A223" si="25">A216+1</f>
        <v>2</v>
      </c>
      <c r="B217" s="110" t="s">
        <v>84</v>
      </c>
      <c r="C217" s="110"/>
      <c r="D217" s="34">
        <v>0</v>
      </c>
      <c r="E217" s="34">
        <v>0</v>
      </c>
      <c r="F217" s="35">
        <f>(E217*100)/$D$14</f>
        <v>0</v>
      </c>
      <c r="G217" s="34">
        <v>0.5</v>
      </c>
      <c r="H217" s="25">
        <f t="shared" si="24"/>
        <v>0</v>
      </c>
      <c r="I217" s="36"/>
    </row>
    <row r="218" spans="1:9">
      <c r="A218" s="33">
        <f t="shared" si="25"/>
        <v>3</v>
      </c>
      <c r="B218" s="110" t="s">
        <v>85</v>
      </c>
      <c r="C218" s="110"/>
      <c r="D218" s="34">
        <v>4</v>
      </c>
      <c r="E218" s="34">
        <v>0</v>
      </c>
      <c r="F218" s="35">
        <f>(E218*100)/$D$14</f>
        <v>0</v>
      </c>
      <c r="G218" s="34">
        <v>0.8</v>
      </c>
      <c r="H218" s="25">
        <f t="shared" si="24"/>
        <v>0</v>
      </c>
      <c r="I218" s="36"/>
    </row>
    <row r="219" spans="1:9">
      <c r="A219" s="33">
        <f t="shared" si="25"/>
        <v>4</v>
      </c>
      <c r="B219" s="110" t="s">
        <v>86</v>
      </c>
      <c r="C219" s="110"/>
      <c r="D219" s="34">
        <v>0</v>
      </c>
      <c r="E219" s="37"/>
      <c r="F219" s="35">
        <f>(D219*100)/$D$14</f>
        <v>0</v>
      </c>
      <c r="G219" s="34">
        <v>0.9</v>
      </c>
      <c r="H219" s="25">
        <f t="shared" si="24"/>
        <v>0</v>
      </c>
      <c r="I219" s="36"/>
    </row>
    <row r="220" spans="1:9">
      <c r="A220" s="33">
        <f t="shared" si="25"/>
        <v>5</v>
      </c>
      <c r="B220" s="110" t="s">
        <v>87</v>
      </c>
      <c r="C220" s="110"/>
      <c r="D220" s="34">
        <v>0</v>
      </c>
      <c r="E220" s="37"/>
      <c r="F220" s="35">
        <f>(D220*100)/$D$14</f>
        <v>0</v>
      </c>
      <c r="G220" s="34">
        <v>1</v>
      </c>
      <c r="H220" s="25">
        <f t="shared" si="24"/>
        <v>0</v>
      </c>
      <c r="I220" s="36"/>
    </row>
    <row r="221" spans="1:9">
      <c r="A221" s="33">
        <f t="shared" si="25"/>
        <v>6</v>
      </c>
      <c r="B221" s="110" t="s">
        <v>66</v>
      </c>
      <c r="C221" s="110"/>
      <c r="D221" s="34">
        <v>0</v>
      </c>
      <c r="E221" s="37"/>
      <c r="F221" s="35">
        <f>(D221*100)/$D$14</f>
        <v>0</v>
      </c>
      <c r="G221" s="34">
        <v>0.5</v>
      </c>
      <c r="H221" s="25">
        <f t="shared" si="24"/>
        <v>0</v>
      </c>
      <c r="I221" s="36"/>
    </row>
    <row r="222" spans="1:9">
      <c r="A222" s="33">
        <f t="shared" si="25"/>
        <v>7</v>
      </c>
      <c r="B222" s="110" t="s">
        <v>67</v>
      </c>
      <c r="C222" s="110"/>
      <c r="D222" s="34">
        <v>0</v>
      </c>
      <c r="E222" s="37"/>
      <c r="F222" s="35">
        <f>(D222*100)/$D$14</f>
        <v>0</v>
      </c>
      <c r="G222" s="34">
        <v>0.3</v>
      </c>
      <c r="H222" s="25">
        <f t="shared" si="24"/>
        <v>0</v>
      </c>
      <c r="I222" s="36"/>
    </row>
    <row r="223" spans="1:9">
      <c r="A223" s="33">
        <f t="shared" si="25"/>
        <v>8</v>
      </c>
      <c r="B223" s="110" t="s">
        <v>68</v>
      </c>
      <c r="C223" s="110"/>
      <c r="D223" s="34">
        <v>1</v>
      </c>
      <c r="E223" s="37"/>
      <c r="F223" s="35">
        <f>(D223*100)/$D$14</f>
        <v>10</v>
      </c>
      <c r="G223" s="34">
        <v>0.6</v>
      </c>
      <c r="H223" s="25">
        <f t="shared" si="24"/>
        <v>6</v>
      </c>
      <c r="I223" s="36"/>
    </row>
    <row r="224" spans="1:9">
      <c r="A224" s="126" t="s">
        <v>88</v>
      </c>
      <c r="B224" s="116"/>
      <c r="C224" s="116"/>
      <c r="D224" s="34">
        <v>1</v>
      </c>
      <c r="E224" s="116" t="s">
        <v>89</v>
      </c>
      <c r="F224" s="116"/>
      <c r="G224" s="116"/>
      <c r="H224" s="25">
        <f>SUM(H216:H223)</f>
        <v>6</v>
      </c>
      <c r="I224" s="26" t="s">
        <v>90</v>
      </c>
    </row>
    <row r="225" spans="1:9">
      <c r="A225" s="141" t="s">
        <v>94</v>
      </c>
      <c r="B225" s="142"/>
      <c r="C225" s="142"/>
      <c r="D225" s="142"/>
      <c r="E225" s="142"/>
      <c r="F225" s="142"/>
      <c r="G225" s="143"/>
      <c r="H225" s="25" t="s">
        <v>91</v>
      </c>
      <c r="I225" s="26"/>
    </row>
    <row r="226" spans="1:9">
      <c r="A226" s="144"/>
      <c r="B226" s="138"/>
      <c r="C226" s="138"/>
      <c r="D226" s="138"/>
      <c r="E226" s="138"/>
      <c r="F226" s="138"/>
      <c r="G226" s="145"/>
      <c r="H226" s="25" t="s">
        <v>92</v>
      </c>
      <c r="I226" s="26"/>
    </row>
    <row r="227" spans="1:9" ht="15.75" thickBot="1">
      <c r="A227" s="146"/>
      <c r="B227" s="147"/>
      <c r="C227" s="147"/>
      <c r="D227" s="147"/>
      <c r="E227" s="147"/>
      <c r="F227" s="147"/>
      <c r="G227" s="148"/>
      <c r="H227" s="38" t="s">
        <v>93</v>
      </c>
      <c r="I227" s="39"/>
    </row>
    <row r="230" spans="1:9">
      <c r="A230" s="4"/>
      <c r="B230" s="4"/>
      <c r="C230" s="4"/>
      <c r="D230" s="4"/>
      <c r="E230" s="4"/>
      <c r="F230" s="4"/>
      <c r="G230" s="4"/>
      <c r="H230" s="4"/>
      <c r="I230" s="4"/>
    </row>
    <row r="231" spans="1:9">
      <c r="A231" s="4"/>
      <c r="B231" s="4"/>
      <c r="C231" s="4"/>
      <c r="D231" s="4"/>
      <c r="E231" s="4"/>
      <c r="F231" s="4"/>
      <c r="G231" s="4"/>
      <c r="H231" s="4"/>
      <c r="I231" s="4"/>
    </row>
    <row r="232" spans="1:9">
      <c r="A232" s="139"/>
      <c r="B232" s="139"/>
      <c r="C232" s="139"/>
      <c r="D232" s="139"/>
      <c r="E232" s="139"/>
      <c r="F232" s="139"/>
      <c r="G232" s="139"/>
      <c r="H232" s="139"/>
      <c r="I232" s="139"/>
    </row>
    <row r="233" spans="1:9">
      <c r="A233" s="43"/>
      <c r="B233" s="43"/>
      <c r="C233" s="140"/>
      <c r="D233" s="140"/>
      <c r="E233" s="140"/>
      <c r="F233" s="43"/>
      <c r="G233" s="43"/>
      <c r="H233" s="44"/>
      <c r="I233" s="43"/>
    </row>
    <row r="234" spans="1:9">
      <c r="A234" s="43"/>
      <c r="B234" s="43"/>
      <c r="C234" s="140"/>
      <c r="D234" s="140"/>
      <c r="E234" s="140"/>
      <c r="F234" s="45"/>
      <c r="G234" s="43"/>
      <c r="H234" s="46"/>
      <c r="I234" s="47"/>
    </row>
    <row r="235" spans="1:9">
      <c r="A235" s="43"/>
      <c r="B235" s="43"/>
      <c r="C235" s="140"/>
      <c r="D235" s="140"/>
      <c r="E235" s="140"/>
      <c r="F235" s="43"/>
      <c r="G235" s="43"/>
      <c r="H235" s="46"/>
      <c r="I235" s="48"/>
    </row>
    <row r="236" spans="1:9">
      <c r="A236" s="48"/>
      <c r="B236" s="139"/>
      <c r="C236" s="139"/>
      <c r="D236" s="48"/>
      <c r="E236" s="48"/>
      <c r="F236" s="48"/>
      <c r="G236" s="49"/>
      <c r="H236" s="46"/>
      <c r="I236" s="48"/>
    </row>
    <row r="237" spans="1:9">
      <c r="A237" s="50"/>
      <c r="B237" s="121"/>
      <c r="C237" s="121"/>
      <c r="D237" s="50"/>
      <c r="E237" s="50"/>
      <c r="F237" s="51"/>
      <c r="G237" s="50"/>
      <c r="H237" s="44"/>
      <c r="I237" s="52"/>
    </row>
    <row r="238" spans="1:9">
      <c r="A238" s="50"/>
      <c r="B238" s="121"/>
      <c r="C238" s="121"/>
      <c r="D238" s="50"/>
      <c r="E238" s="50"/>
      <c r="F238" s="51"/>
      <c r="G238" s="50"/>
      <c r="H238" s="44"/>
      <c r="I238" s="52"/>
    </row>
    <row r="239" spans="1:9">
      <c r="A239" s="50"/>
      <c r="B239" s="121"/>
      <c r="C239" s="121"/>
      <c r="D239" s="50"/>
      <c r="E239" s="50"/>
      <c r="F239" s="51"/>
      <c r="G239" s="50"/>
      <c r="H239" s="44"/>
      <c r="I239" s="52"/>
    </row>
    <row r="240" spans="1:9">
      <c r="A240" s="50"/>
      <c r="B240" s="121"/>
      <c r="C240" s="121"/>
      <c r="D240" s="50"/>
      <c r="E240" s="50"/>
      <c r="F240" s="51"/>
      <c r="G240" s="50"/>
      <c r="H240" s="44"/>
      <c r="I240" s="52"/>
    </row>
    <row r="241" spans="1:9">
      <c r="A241" s="50"/>
      <c r="B241" s="121"/>
      <c r="C241" s="121"/>
      <c r="D241" s="50"/>
      <c r="E241" s="50"/>
      <c r="F241" s="51"/>
      <c r="G241" s="50"/>
      <c r="H241" s="44"/>
      <c r="I241" s="52"/>
    </row>
    <row r="242" spans="1:9">
      <c r="A242" s="50"/>
      <c r="B242" s="121"/>
      <c r="C242" s="121"/>
      <c r="D242" s="50"/>
      <c r="E242" s="50"/>
      <c r="F242" s="51"/>
      <c r="G242" s="50"/>
      <c r="H242" s="44"/>
      <c r="I242" s="52"/>
    </row>
    <row r="243" spans="1:9">
      <c r="A243" s="50"/>
      <c r="B243" s="121"/>
      <c r="C243" s="121"/>
      <c r="D243" s="50"/>
      <c r="E243" s="50"/>
      <c r="F243" s="51"/>
      <c r="G243" s="50"/>
      <c r="H243" s="44"/>
      <c r="I243" s="52"/>
    </row>
    <row r="244" spans="1:9">
      <c r="A244" s="50"/>
      <c r="B244" s="121"/>
      <c r="C244" s="121"/>
      <c r="D244" s="50"/>
      <c r="E244" s="50"/>
      <c r="F244" s="51"/>
      <c r="G244" s="50"/>
      <c r="H244" s="44"/>
      <c r="I244" s="52"/>
    </row>
    <row r="245" spans="1:9">
      <c r="A245" s="138"/>
      <c r="B245" s="138"/>
      <c r="C245" s="138"/>
      <c r="D245" s="50"/>
      <c r="E245" s="138"/>
      <c r="F245" s="138"/>
      <c r="G245" s="138"/>
      <c r="H245" s="44"/>
      <c r="I245" s="43"/>
    </row>
    <row r="246" spans="1:9">
      <c r="A246" s="138"/>
      <c r="B246" s="138"/>
      <c r="C246" s="138"/>
      <c r="D246" s="138"/>
      <c r="E246" s="138"/>
      <c r="F246" s="138"/>
      <c r="G246" s="138"/>
      <c r="H246" s="44"/>
      <c r="I246" s="43"/>
    </row>
    <row r="247" spans="1:9">
      <c r="A247" s="138"/>
      <c r="B247" s="138"/>
      <c r="C247" s="138"/>
      <c r="D247" s="138"/>
      <c r="E247" s="138"/>
      <c r="F247" s="138"/>
      <c r="G247" s="138"/>
      <c r="H247" s="44"/>
      <c r="I247" s="43"/>
    </row>
    <row r="248" spans="1:9">
      <c r="A248" s="138"/>
      <c r="B248" s="138"/>
      <c r="C248" s="138"/>
      <c r="D248" s="138"/>
      <c r="E248" s="138"/>
      <c r="F248" s="138"/>
      <c r="G248" s="138"/>
      <c r="H248" s="44"/>
      <c r="I248" s="43"/>
    </row>
    <row r="249" spans="1:9">
      <c r="A249" s="4"/>
      <c r="B249" s="4"/>
      <c r="C249" s="4"/>
      <c r="D249" s="4"/>
      <c r="E249" s="4"/>
      <c r="F249" s="4"/>
      <c r="G249" s="4"/>
      <c r="H249" s="4"/>
      <c r="I249" s="4"/>
    </row>
    <row r="250" spans="1:9">
      <c r="A250" s="4"/>
      <c r="B250" s="4"/>
      <c r="C250" s="4"/>
      <c r="D250" s="4"/>
      <c r="E250" s="4"/>
      <c r="F250" s="4"/>
      <c r="G250" s="4"/>
      <c r="H250" s="4"/>
      <c r="I250" s="4"/>
    </row>
    <row r="251" spans="1:9">
      <c r="A251" s="4"/>
      <c r="B251" s="4"/>
      <c r="C251" s="4"/>
      <c r="D251" s="4"/>
      <c r="E251" s="4"/>
      <c r="F251" s="4"/>
      <c r="G251" s="4"/>
      <c r="H251" s="4"/>
      <c r="I251" s="4"/>
    </row>
    <row r="252" spans="1:9">
      <c r="A252" s="4"/>
      <c r="B252" s="4"/>
      <c r="C252" s="4"/>
      <c r="D252" s="4"/>
      <c r="E252" s="4"/>
      <c r="F252" s="4"/>
      <c r="G252" s="4"/>
      <c r="H252" s="4"/>
      <c r="I252" s="4"/>
    </row>
    <row r="253" spans="1:9">
      <c r="A253" s="139"/>
      <c r="B253" s="139"/>
      <c r="C253" s="139"/>
      <c r="D253" s="139"/>
      <c r="E253" s="139"/>
      <c r="F253" s="139"/>
      <c r="G253" s="139"/>
      <c r="H253" s="139"/>
      <c r="I253" s="139"/>
    </row>
    <row r="254" spans="1:9">
      <c r="A254" s="43"/>
      <c r="B254" s="43"/>
      <c r="C254" s="140"/>
      <c r="D254" s="140"/>
      <c r="E254" s="140"/>
      <c r="F254" s="43"/>
      <c r="G254" s="43"/>
      <c r="H254" s="44"/>
      <c r="I254" s="43"/>
    </row>
    <row r="255" spans="1:9">
      <c r="A255" s="43"/>
      <c r="B255" s="43"/>
      <c r="C255" s="140"/>
      <c r="D255" s="140"/>
      <c r="E255" s="140"/>
      <c r="F255" s="45"/>
      <c r="G255" s="43"/>
      <c r="H255" s="46"/>
      <c r="I255" s="47"/>
    </row>
    <row r="256" spans="1:9">
      <c r="A256" s="43"/>
      <c r="B256" s="43"/>
      <c r="C256" s="140"/>
      <c r="D256" s="140"/>
      <c r="E256" s="140"/>
      <c r="F256" s="43"/>
      <c r="G256" s="43"/>
      <c r="H256" s="46"/>
      <c r="I256" s="48"/>
    </row>
    <row r="257" spans="1:9">
      <c r="A257" s="48"/>
      <c r="B257" s="139"/>
      <c r="C257" s="139"/>
      <c r="D257" s="48"/>
      <c r="E257" s="48"/>
      <c r="F257" s="48"/>
      <c r="G257" s="49"/>
      <c r="H257" s="46"/>
      <c r="I257" s="48"/>
    </row>
    <row r="258" spans="1:9">
      <c r="A258" s="50"/>
      <c r="B258" s="121"/>
      <c r="C258" s="121"/>
      <c r="D258" s="50"/>
      <c r="E258" s="50"/>
      <c r="F258" s="51"/>
      <c r="G258" s="50"/>
      <c r="H258" s="44"/>
      <c r="I258" s="52"/>
    </row>
    <row r="259" spans="1:9">
      <c r="A259" s="50"/>
      <c r="B259" s="121"/>
      <c r="C259" s="121"/>
      <c r="D259" s="50"/>
      <c r="E259" s="50"/>
      <c r="F259" s="51"/>
      <c r="G259" s="50"/>
      <c r="H259" s="44"/>
      <c r="I259" s="52"/>
    </row>
    <row r="260" spans="1:9">
      <c r="A260" s="50"/>
      <c r="B260" s="121"/>
      <c r="C260" s="121"/>
      <c r="D260" s="50"/>
      <c r="E260" s="50"/>
      <c r="F260" s="51"/>
      <c r="G260" s="50"/>
      <c r="H260" s="44"/>
      <c r="I260" s="52"/>
    </row>
    <row r="261" spans="1:9">
      <c r="A261" s="50"/>
      <c r="B261" s="121"/>
      <c r="C261" s="121"/>
      <c r="D261" s="50"/>
      <c r="E261" s="50"/>
      <c r="F261" s="51"/>
      <c r="G261" s="50"/>
      <c r="H261" s="44"/>
      <c r="I261" s="52"/>
    </row>
    <row r="262" spans="1:9">
      <c r="A262" s="50"/>
      <c r="B262" s="121"/>
      <c r="C262" s="121"/>
      <c r="D262" s="50"/>
      <c r="E262" s="50"/>
      <c r="F262" s="51"/>
      <c r="G262" s="50"/>
      <c r="H262" s="44"/>
      <c r="I262" s="52"/>
    </row>
    <row r="263" spans="1:9">
      <c r="A263" s="50"/>
      <c r="B263" s="121"/>
      <c r="C263" s="121"/>
      <c r="D263" s="50"/>
      <c r="E263" s="50"/>
      <c r="F263" s="51"/>
      <c r="G263" s="50"/>
      <c r="H263" s="44"/>
      <c r="I263" s="52"/>
    </row>
    <row r="264" spans="1:9">
      <c r="A264" s="50"/>
      <c r="B264" s="121"/>
      <c r="C264" s="121"/>
      <c r="D264" s="50"/>
      <c r="E264" s="50"/>
      <c r="F264" s="51"/>
      <c r="G264" s="50"/>
      <c r="H264" s="44"/>
      <c r="I264" s="52"/>
    </row>
    <row r="265" spans="1:9">
      <c r="A265" s="50"/>
      <c r="B265" s="121"/>
      <c r="C265" s="121"/>
      <c r="D265" s="50"/>
      <c r="E265" s="50"/>
      <c r="F265" s="51"/>
      <c r="G265" s="50"/>
      <c r="H265" s="44"/>
      <c r="I265" s="52"/>
    </row>
    <row r="266" spans="1:9">
      <c r="A266" s="138"/>
      <c r="B266" s="138"/>
      <c r="C266" s="138"/>
      <c r="D266" s="50"/>
      <c r="E266" s="138"/>
      <c r="F266" s="138"/>
      <c r="G266" s="138"/>
      <c r="H266" s="44"/>
      <c r="I266" s="43"/>
    </row>
    <row r="267" spans="1:9">
      <c r="A267" s="138"/>
      <c r="B267" s="138"/>
      <c r="C267" s="138"/>
      <c r="D267" s="138"/>
      <c r="E267" s="138"/>
      <c r="F267" s="138"/>
      <c r="G267" s="138"/>
      <c r="H267" s="44"/>
      <c r="I267" s="43"/>
    </row>
    <row r="268" spans="1:9">
      <c r="A268" s="138"/>
      <c r="B268" s="138"/>
      <c r="C268" s="138"/>
      <c r="D268" s="138"/>
      <c r="E268" s="138"/>
      <c r="F268" s="138"/>
      <c r="G268" s="138"/>
      <c r="H268" s="44"/>
      <c r="I268" s="43"/>
    </row>
    <row r="269" spans="1:9">
      <c r="A269" s="138"/>
      <c r="B269" s="138"/>
      <c r="C269" s="138"/>
      <c r="D269" s="138"/>
      <c r="E269" s="138"/>
      <c r="F269" s="138"/>
      <c r="G269" s="138"/>
      <c r="H269" s="44"/>
      <c r="I269" s="43"/>
    </row>
    <row r="270" spans="1:9">
      <c r="A270" s="4"/>
      <c r="B270" s="4"/>
      <c r="C270" s="4"/>
      <c r="D270" s="4"/>
      <c r="E270" s="4"/>
      <c r="F270" s="4"/>
      <c r="G270" s="4"/>
      <c r="H270" s="4"/>
      <c r="I270" s="4"/>
    </row>
    <row r="271" spans="1:9">
      <c r="A271" s="4"/>
      <c r="B271" s="4"/>
      <c r="C271" s="4"/>
      <c r="D271" s="4"/>
      <c r="E271" s="4"/>
      <c r="F271" s="4"/>
      <c r="G271" s="4"/>
      <c r="H271" s="4"/>
      <c r="I271" s="4"/>
    </row>
    <row r="272" spans="1:9">
      <c r="A272" s="4"/>
      <c r="B272" s="4"/>
      <c r="C272" s="4"/>
      <c r="D272" s="4"/>
      <c r="E272" s="4"/>
      <c r="F272" s="4"/>
      <c r="G272" s="4"/>
      <c r="H272" s="4"/>
      <c r="I272" s="4"/>
    </row>
    <row r="273" spans="1:9">
      <c r="A273" s="4"/>
      <c r="B273" s="4"/>
      <c r="C273" s="4"/>
      <c r="D273" s="4"/>
      <c r="E273" s="4"/>
      <c r="F273" s="4"/>
      <c r="G273" s="4"/>
      <c r="H273" s="4"/>
      <c r="I273" s="4"/>
    </row>
    <row r="274" spans="1:9">
      <c r="A274" s="139"/>
      <c r="B274" s="139"/>
      <c r="C274" s="139"/>
      <c r="D274" s="139"/>
      <c r="E274" s="139"/>
      <c r="F274" s="139"/>
      <c r="G274" s="139"/>
      <c r="H274" s="139"/>
      <c r="I274" s="139"/>
    </row>
    <row r="275" spans="1:9">
      <c r="A275" s="43"/>
      <c r="B275" s="43"/>
      <c r="C275" s="140"/>
      <c r="D275" s="140"/>
      <c r="E275" s="140"/>
      <c r="F275" s="43"/>
      <c r="G275" s="43"/>
      <c r="H275" s="44"/>
      <c r="I275" s="43"/>
    </row>
    <row r="276" spans="1:9">
      <c r="A276" s="43"/>
      <c r="B276" s="43"/>
      <c r="C276" s="140"/>
      <c r="D276" s="140"/>
      <c r="E276" s="140"/>
      <c r="F276" s="45"/>
      <c r="G276" s="43"/>
      <c r="H276" s="46"/>
      <c r="I276" s="47"/>
    </row>
    <row r="277" spans="1:9">
      <c r="A277" s="43"/>
      <c r="B277" s="43"/>
      <c r="C277" s="140"/>
      <c r="D277" s="140"/>
      <c r="E277" s="140"/>
      <c r="F277" s="43"/>
      <c r="G277" s="43"/>
      <c r="H277" s="46"/>
      <c r="I277" s="48"/>
    </row>
    <row r="278" spans="1:9">
      <c r="A278" s="48"/>
      <c r="B278" s="139"/>
      <c r="C278" s="139"/>
      <c r="D278" s="48"/>
      <c r="E278" s="48"/>
      <c r="F278" s="48"/>
      <c r="G278" s="49"/>
      <c r="H278" s="46"/>
      <c r="I278" s="48"/>
    </row>
    <row r="279" spans="1:9">
      <c r="A279" s="50"/>
      <c r="B279" s="121"/>
      <c r="C279" s="121"/>
      <c r="D279" s="50"/>
      <c r="E279" s="50"/>
      <c r="F279" s="51"/>
      <c r="G279" s="50"/>
      <c r="H279" s="44"/>
      <c r="I279" s="52"/>
    </row>
    <row r="280" spans="1:9">
      <c r="A280" s="50"/>
      <c r="B280" s="121"/>
      <c r="C280" s="121"/>
      <c r="D280" s="50"/>
      <c r="E280" s="50"/>
      <c r="F280" s="51"/>
      <c r="G280" s="50"/>
      <c r="H280" s="44"/>
      <c r="I280" s="52"/>
    </row>
    <row r="281" spans="1:9">
      <c r="A281" s="50"/>
      <c r="B281" s="121"/>
      <c r="C281" s="121"/>
      <c r="D281" s="50"/>
      <c r="E281" s="50"/>
      <c r="F281" s="51"/>
      <c r="G281" s="50"/>
      <c r="H281" s="44"/>
      <c r="I281" s="52"/>
    </row>
    <row r="282" spans="1:9">
      <c r="A282" s="50"/>
      <c r="B282" s="121"/>
      <c r="C282" s="121"/>
      <c r="D282" s="50"/>
      <c r="E282" s="50"/>
      <c r="F282" s="51"/>
      <c r="G282" s="50"/>
      <c r="H282" s="44"/>
      <c r="I282" s="52"/>
    </row>
    <row r="283" spans="1:9">
      <c r="A283" s="50"/>
      <c r="B283" s="121"/>
      <c r="C283" s="121"/>
      <c r="D283" s="50"/>
      <c r="E283" s="50"/>
      <c r="F283" s="51"/>
      <c r="G283" s="50"/>
      <c r="H283" s="44"/>
      <c r="I283" s="52"/>
    </row>
    <row r="284" spans="1:9">
      <c r="A284" s="50"/>
      <c r="B284" s="121"/>
      <c r="C284" s="121"/>
      <c r="D284" s="50"/>
      <c r="E284" s="50"/>
      <c r="F284" s="51"/>
      <c r="G284" s="50"/>
      <c r="H284" s="44"/>
      <c r="I284" s="52"/>
    </row>
    <row r="285" spans="1:9">
      <c r="A285" s="50"/>
      <c r="B285" s="121"/>
      <c r="C285" s="121"/>
      <c r="D285" s="50"/>
      <c r="E285" s="50"/>
      <c r="F285" s="51"/>
      <c r="G285" s="50"/>
      <c r="H285" s="44"/>
      <c r="I285" s="52"/>
    </row>
    <row r="286" spans="1:9">
      <c r="A286" s="50"/>
      <c r="B286" s="121"/>
      <c r="C286" s="121"/>
      <c r="D286" s="50"/>
      <c r="E286" s="50"/>
      <c r="F286" s="51"/>
      <c r="G286" s="50"/>
      <c r="H286" s="44"/>
      <c r="I286" s="52"/>
    </row>
    <row r="287" spans="1:9">
      <c r="A287" s="138"/>
      <c r="B287" s="138"/>
      <c r="C287" s="138"/>
      <c r="D287" s="50"/>
      <c r="E287" s="138"/>
      <c r="F287" s="138"/>
      <c r="G287" s="138"/>
      <c r="H287" s="44"/>
      <c r="I287" s="43"/>
    </row>
    <row r="288" spans="1:9">
      <c r="A288" s="138"/>
      <c r="B288" s="138"/>
      <c r="C288" s="138"/>
      <c r="D288" s="138"/>
      <c r="E288" s="138"/>
      <c r="F288" s="138"/>
      <c r="G288" s="138"/>
      <c r="H288" s="44"/>
      <c r="I288" s="43"/>
    </row>
    <row r="289" spans="1:9">
      <c r="A289" s="138"/>
      <c r="B289" s="138"/>
      <c r="C289" s="138"/>
      <c r="D289" s="138"/>
      <c r="E289" s="138"/>
      <c r="F289" s="138"/>
      <c r="G289" s="138"/>
      <c r="H289" s="44"/>
      <c r="I289" s="43"/>
    </row>
    <row r="290" spans="1:9">
      <c r="A290" s="138"/>
      <c r="B290" s="138"/>
      <c r="C290" s="138"/>
      <c r="D290" s="138"/>
      <c r="E290" s="138"/>
      <c r="F290" s="138"/>
      <c r="G290" s="138"/>
      <c r="H290" s="44"/>
      <c r="I290" s="43"/>
    </row>
    <row r="291" spans="1:9">
      <c r="A291" s="4"/>
      <c r="B291" s="4"/>
      <c r="C291" s="4"/>
      <c r="D291" s="4"/>
      <c r="E291" s="4"/>
      <c r="F291" s="4"/>
      <c r="G291" s="4"/>
      <c r="H291" s="4"/>
      <c r="I291" s="4"/>
    </row>
    <row r="292" spans="1:9">
      <c r="A292" s="4"/>
      <c r="B292" s="4"/>
      <c r="C292" s="4"/>
      <c r="D292" s="4"/>
      <c r="E292" s="4"/>
      <c r="F292" s="4"/>
      <c r="G292" s="4"/>
      <c r="H292" s="4"/>
      <c r="I292" s="4"/>
    </row>
    <row r="293" spans="1:9">
      <c r="A293" s="4"/>
      <c r="B293" s="4"/>
      <c r="C293" s="4"/>
      <c r="D293" s="4"/>
      <c r="E293" s="4"/>
      <c r="F293" s="4"/>
      <c r="G293" s="4"/>
      <c r="H293" s="4"/>
      <c r="I293" s="4"/>
    </row>
    <row r="294" spans="1:9">
      <c r="A294" s="4"/>
      <c r="B294" s="4"/>
      <c r="C294" s="4"/>
      <c r="D294" s="4"/>
      <c r="E294" s="4"/>
      <c r="F294" s="4"/>
      <c r="G294" s="4"/>
      <c r="H294" s="4"/>
      <c r="I294" s="4"/>
    </row>
    <row r="295" spans="1:9">
      <c r="A295" s="4"/>
      <c r="B295" s="4"/>
      <c r="C295" s="4"/>
      <c r="D295" s="4"/>
      <c r="E295" s="4"/>
      <c r="F295" s="4"/>
      <c r="G295" s="4"/>
      <c r="H295" s="4"/>
      <c r="I295" s="4"/>
    </row>
    <row r="296" spans="1:9">
      <c r="A296" s="4"/>
      <c r="B296" s="4"/>
      <c r="C296" s="4"/>
      <c r="D296" s="4"/>
      <c r="E296" s="4"/>
      <c r="F296" s="4"/>
      <c r="G296" s="4"/>
      <c r="H296" s="4"/>
      <c r="I296" s="4"/>
    </row>
    <row r="297" spans="1:9">
      <c r="A297" s="4"/>
      <c r="B297" s="4"/>
      <c r="C297" s="4"/>
      <c r="D297" s="4"/>
      <c r="E297" s="4"/>
      <c r="F297" s="4"/>
      <c r="G297" s="4"/>
      <c r="H297" s="4"/>
      <c r="I297" s="4"/>
    </row>
    <row r="298" spans="1:9">
      <c r="A298" s="4"/>
      <c r="B298" s="4"/>
      <c r="C298" s="4"/>
      <c r="D298" s="4"/>
      <c r="E298" s="4"/>
      <c r="F298" s="4"/>
      <c r="G298" s="4"/>
      <c r="H298" s="4"/>
      <c r="I298" s="4"/>
    </row>
    <row r="299" spans="1:9">
      <c r="A299" s="4"/>
      <c r="B299" s="4"/>
      <c r="C299" s="4"/>
      <c r="D299" s="4"/>
      <c r="E299" s="4"/>
      <c r="F299" s="4"/>
      <c r="G299" s="4"/>
      <c r="H299" s="4"/>
      <c r="I299" s="4"/>
    </row>
    <row r="300" spans="1:9">
      <c r="A300" s="4"/>
      <c r="B300" s="4"/>
      <c r="C300" s="4"/>
      <c r="D300" s="4"/>
      <c r="E300" s="4"/>
      <c r="F300" s="4"/>
      <c r="G300" s="4"/>
      <c r="H300" s="4"/>
      <c r="I300" s="4"/>
    </row>
    <row r="301" spans="1:9">
      <c r="A301" s="4"/>
      <c r="B301" s="4"/>
      <c r="C301" s="4"/>
      <c r="D301" s="4"/>
      <c r="E301" s="4"/>
      <c r="F301" s="4"/>
      <c r="G301" s="4"/>
      <c r="H301" s="4"/>
      <c r="I301" s="4"/>
    </row>
    <row r="302" spans="1:9">
      <c r="A302" s="4"/>
      <c r="B302" s="4"/>
      <c r="C302" s="4"/>
      <c r="D302" s="4"/>
      <c r="E302" s="4"/>
      <c r="F302" s="4"/>
      <c r="G302" s="4"/>
      <c r="H302" s="4"/>
      <c r="I302" s="4"/>
    </row>
    <row r="303" spans="1:9">
      <c r="A303" s="4"/>
      <c r="B303" s="4"/>
      <c r="C303" s="4"/>
      <c r="D303" s="4"/>
      <c r="E303" s="4"/>
      <c r="F303" s="4"/>
      <c r="G303" s="4"/>
      <c r="H303" s="4"/>
      <c r="I303" s="4"/>
    </row>
    <row r="304" spans="1:9">
      <c r="A304" s="4"/>
      <c r="B304" s="4"/>
      <c r="C304" s="4"/>
      <c r="D304" s="4"/>
      <c r="E304" s="4"/>
      <c r="F304" s="4"/>
      <c r="G304" s="4"/>
      <c r="H304" s="4"/>
      <c r="I304" s="4"/>
    </row>
    <row r="305" spans="1:9">
      <c r="A305" s="4"/>
      <c r="B305" s="4"/>
      <c r="C305" s="4"/>
      <c r="D305" s="4"/>
      <c r="E305" s="4"/>
      <c r="F305" s="4"/>
      <c r="G305" s="4"/>
      <c r="H305" s="4"/>
      <c r="I305" s="4"/>
    </row>
    <row r="306" spans="1:9">
      <c r="A306" s="4"/>
      <c r="B306" s="4"/>
      <c r="C306" s="4"/>
      <c r="D306" s="4"/>
      <c r="E306" s="4"/>
      <c r="F306" s="4"/>
      <c r="G306" s="4"/>
      <c r="H306" s="4"/>
      <c r="I306" s="4"/>
    </row>
    <row r="307" spans="1:9">
      <c r="A307" s="4"/>
      <c r="B307" s="4"/>
      <c r="C307" s="4"/>
      <c r="D307" s="4"/>
      <c r="E307" s="4"/>
      <c r="F307" s="4"/>
      <c r="G307" s="4"/>
      <c r="H307" s="4"/>
      <c r="I307" s="4"/>
    </row>
    <row r="308" spans="1:9">
      <c r="A308" s="4"/>
      <c r="B308" s="4"/>
      <c r="C308" s="4"/>
      <c r="D308" s="4"/>
      <c r="E308" s="4"/>
      <c r="F308" s="4"/>
      <c r="G308" s="4"/>
      <c r="H308" s="4"/>
      <c r="I308" s="4"/>
    </row>
    <row r="309" spans="1:9">
      <c r="A309" s="4"/>
      <c r="B309" s="4"/>
      <c r="C309" s="4"/>
      <c r="D309" s="4"/>
      <c r="E309" s="4"/>
      <c r="F309" s="4"/>
      <c r="G309" s="4"/>
      <c r="H309" s="4"/>
      <c r="I309" s="4"/>
    </row>
    <row r="310" spans="1:9">
      <c r="A310" s="4"/>
      <c r="B310" s="4"/>
      <c r="C310" s="4"/>
      <c r="D310" s="4"/>
      <c r="E310" s="4"/>
      <c r="F310" s="4"/>
      <c r="G310" s="4"/>
      <c r="H310" s="4"/>
      <c r="I310" s="4"/>
    </row>
    <row r="311" spans="1:9">
      <c r="A311" s="4"/>
      <c r="B311" s="4"/>
      <c r="C311" s="4"/>
      <c r="D311" s="4"/>
      <c r="E311" s="4"/>
      <c r="F311" s="4"/>
      <c r="G311" s="4"/>
      <c r="H311" s="4"/>
      <c r="I311" s="4"/>
    </row>
    <row r="312" spans="1:9">
      <c r="A312" s="4"/>
      <c r="B312" s="4"/>
      <c r="C312" s="4"/>
      <c r="D312" s="4"/>
      <c r="E312" s="4"/>
      <c r="F312" s="4"/>
      <c r="G312" s="4"/>
      <c r="H312" s="4"/>
      <c r="I312" s="4"/>
    </row>
    <row r="313" spans="1:9">
      <c r="A313" s="4"/>
      <c r="B313" s="4"/>
      <c r="C313" s="4"/>
      <c r="D313" s="4"/>
      <c r="E313" s="4"/>
      <c r="F313" s="4"/>
      <c r="G313" s="4"/>
      <c r="H313" s="4"/>
      <c r="I313" s="4"/>
    </row>
    <row r="314" spans="1:9">
      <c r="A314" s="4"/>
      <c r="B314" s="4"/>
      <c r="C314" s="4"/>
      <c r="D314" s="4"/>
      <c r="E314" s="4"/>
      <c r="F314" s="4"/>
      <c r="G314" s="4"/>
      <c r="H314" s="4"/>
      <c r="I314" s="4"/>
    </row>
    <row r="315" spans="1:9">
      <c r="A315" s="4"/>
      <c r="B315" s="4"/>
      <c r="C315" s="4"/>
      <c r="D315" s="4"/>
      <c r="E315" s="4"/>
      <c r="F315" s="4"/>
      <c r="G315" s="4"/>
      <c r="H315" s="4"/>
      <c r="I315" s="4"/>
    </row>
    <row r="316" spans="1:9">
      <c r="A316" s="4"/>
      <c r="B316" s="4"/>
      <c r="C316" s="4"/>
      <c r="D316" s="4"/>
      <c r="E316" s="4"/>
      <c r="F316" s="4"/>
      <c r="G316" s="4"/>
      <c r="H316" s="4"/>
      <c r="I316" s="4"/>
    </row>
    <row r="317" spans="1:9">
      <c r="A317" s="4"/>
      <c r="B317" s="4"/>
      <c r="C317" s="4"/>
      <c r="D317" s="4"/>
      <c r="E317" s="4"/>
      <c r="F317" s="4"/>
      <c r="G317" s="4"/>
      <c r="H317" s="4"/>
      <c r="I317" s="4"/>
    </row>
    <row r="318" spans="1:9">
      <c r="A318" s="4"/>
      <c r="B318" s="4"/>
      <c r="C318" s="4"/>
      <c r="D318" s="4"/>
      <c r="E318" s="4"/>
      <c r="F318" s="4"/>
      <c r="G318" s="4"/>
      <c r="H318" s="4"/>
      <c r="I318" s="4"/>
    </row>
    <row r="319" spans="1:9">
      <c r="A319" s="4"/>
      <c r="B319" s="4"/>
      <c r="C319" s="4"/>
      <c r="D319" s="4"/>
      <c r="E319" s="4"/>
      <c r="F319" s="4"/>
      <c r="G319" s="4"/>
      <c r="H319" s="4"/>
      <c r="I319" s="4"/>
    </row>
    <row r="320" spans="1:9">
      <c r="A320" s="4"/>
      <c r="B320" s="4"/>
      <c r="C320" s="4"/>
      <c r="D320" s="4"/>
      <c r="E320" s="4"/>
      <c r="F320" s="4"/>
      <c r="G320" s="4"/>
      <c r="H320" s="4"/>
      <c r="I320" s="4"/>
    </row>
    <row r="321" spans="1:9">
      <c r="A321" s="4"/>
      <c r="B321" s="4"/>
      <c r="C321" s="4"/>
      <c r="D321" s="4"/>
      <c r="E321" s="4"/>
      <c r="F321" s="4"/>
      <c r="G321" s="4"/>
      <c r="H321" s="4"/>
      <c r="I321" s="4"/>
    </row>
    <row r="322" spans="1:9">
      <c r="A322" s="4"/>
      <c r="B322" s="4"/>
      <c r="C322" s="4"/>
      <c r="D322" s="4"/>
      <c r="E322" s="4"/>
      <c r="F322" s="4"/>
      <c r="G322" s="4"/>
      <c r="H322" s="4"/>
      <c r="I322" s="4"/>
    </row>
    <row r="323" spans="1:9">
      <c r="A323" s="4"/>
      <c r="B323" s="4"/>
      <c r="C323" s="4"/>
      <c r="D323" s="4"/>
      <c r="E323" s="4"/>
      <c r="F323" s="4"/>
      <c r="G323" s="4"/>
      <c r="H323" s="4"/>
      <c r="I323" s="4"/>
    </row>
    <row r="324" spans="1:9">
      <c r="A324" s="4"/>
      <c r="B324" s="4"/>
      <c r="C324" s="4"/>
      <c r="D324" s="4"/>
      <c r="E324" s="4"/>
      <c r="F324" s="4"/>
      <c r="G324" s="4"/>
      <c r="H324" s="4"/>
      <c r="I324" s="4"/>
    </row>
    <row r="325" spans="1:9">
      <c r="A325" s="4"/>
      <c r="B325" s="4"/>
      <c r="C325" s="4"/>
      <c r="D325" s="4"/>
      <c r="E325" s="4"/>
      <c r="F325" s="4"/>
      <c r="G325" s="4"/>
      <c r="H325" s="4"/>
      <c r="I325" s="4"/>
    </row>
  </sheetData>
  <mergeCells count="227">
    <mergeCell ref="B7:C7"/>
    <mergeCell ref="B8:C8"/>
    <mergeCell ref="B9:C9"/>
    <mergeCell ref="B10:C10"/>
    <mergeCell ref="B11:C11"/>
    <mergeCell ref="B12:C12"/>
    <mergeCell ref="A1:I1"/>
    <mergeCell ref="B5:C5"/>
    <mergeCell ref="B6:C6"/>
    <mergeCell ref="E2:G2"/>
    <mergeCell ref="E3:G3"/>
    <mergeCell ref="E4:G4"/>
    <mergeCell ref="A4:D4"/>
    <mergeCell ref="A3:D3"/>
    <mergeCell ref="A2:D2"/>
    <mergeCell ref="A22:I22"/>
    <mergeCell ref="C23:E23"/>
    <mergeCell ref="C24:E24"/>
    <mergeCell ref="C25:E25"/>
    <mergeCell ref="B26:C26"/>
    <mergeCell ref="B27:C27"/>
    <mergeCell ref="B13:C13"/>
    <mergeCell ref="A14:C14"/>
    <mergeCell ref="E14:G14"/>
    <mergeCell ref="A15:G17"/>
    <mergeCell ref="B34:C34"/>
    <mergeCell ref="A35:C35"/>
    <mergeCell ref="E35:G35"/>
    <mergeCell ref="A36:G38"/>
    <mergeCell ref="A43:I43"/>
    <mergeCell ref="C44:E44"/>
    <mergeCell ref="B28:C28"/>
    <mergeCell ref="B29:C29"/>
    <mergeCell ref="B30:C30"/>
    <mergeCell ref="B31:C31"/>
    <mergeCell ref="B32:C32"/>
    <mergeCell ref="B33:C33"/>
    <mergeCell ref="B51:C51"/>
    <mergeCell ref="B52:C52"/>
    <mergeCell ref="B53:C53"/>
    <mergeCell ref="B54:C54"/>
    <mergeCell ref="B55:C55"/>
    <mergeCell ref="A56:C56"/>
    <mergeCell ref="C45:E45"/>
    <mergeCell ref="C46:E46"/>
    <mergeCell ref="B47:C47"/>
    <mergeCell ref="B48:C48"/>
    <mergeCell ref="B49:C49"/>
    <mergeCell ref="B50:C50"/>
    <mergeCell ref="B68:C68"/>
    <mergeCell ref="B69:C69"/>
    <mergeCell ref="B70:C70"/>
    <mergeCell ref="B71:C71"/>
    <mergeCell ref="B72:C72"/>
    <mergeCell ref="B73:C73"/>
    <mergeCell ref="E56:G56"/>
    <mergeCell ref="A57:G59"/>
    <mergeCell ref="A64:I64"/>
    <mergeCell ref="C65:E65"/>
    <mergeCell ref="C66:E66"/>
    <mergeCell ref="C67:E67"/>
    <mergeCell ref="A85:I85"/>
    <mergeCell ref="C86:E86"/>
    <mergeCell ref="C87:E87"/>
    <mergeCell ref="C88:E88"/>
    <mergeCell ref="B89:C89"/>
    <mergeCell ref="B90:C90"/>
    <mergeCell ref="B74:C74"/>
    <mergeCell ref="B75:C75"/>
    <mergeCell ref="B76:C76"/>
    <mergeCell ref="A77:C77"/>
    <mergeCell ref="E77:G77"/>
    <mergeCell ref="A78:G80"/>
    <mergeCell ref="B97:C97"/>
    <mergeCell ref="A98:C98"/>
    <mergeCell ref="E98:G98"/>
    <mergeCell ref="A99:G101"/>
    <mergeCell ref="A106:I106"/>
    <mergeCell ref="C107:E107"/>
    <mergeCell ref="B91:C91"/>
    <mergeCell ref="B92:C92"/>
    <mergeCell ref="B93:C93"/>
    <mergeCell ref="B94:C94"/>
    <mergeCell ref="B95:C95"/>
    <mergeCell ref="B96:C96"/>
    <mergeCell ref="B114:C114"/>
    <mergeCell ref="B115:C115"/>
    <mergeCell ref="B116:C116"/>
    <mergeCell ref="B117:C117"/>
    <mergeCell ref="B118:C118"/>
    <mergeCell ref="A119:C119"/>
    <mergeCell ref="C108:E108"/>
    <mergeCell ref="C109:E109"/>
    <mergeCell ref="B110:C110"/>
    <mergeCell ref="B111:C111"/>
    <mergeCell ref="B112:C112"/>
    <mergeCell ref="B113:C113"/>
    <mergeCell ref="B131:C131"/>
    <mergeCell ref="B132:C132"/>
    <mergeCell ref="B133:C133"/>
    <mergeCell ref="B134:C134"/>
    <mergeCell ref="B135:C135"/>
    <mergeCell ref="B136:C136"/>
    <mergeCell ref="E119:G119"/>
    <mergeCell ref="A120:G122"/>
    <mergeCell ref="A127:I127"/>
    <mergeCell ref="C128:E128"/>
    <mergeCell ref="C129:E129"/>
    <mergeCell ref="C130:E130"/>
    <mergeCell ref="A148:I148"/>
    <mergeCell ref="C149:E149"/>
    <mergeCell ref="C150:E150"/>
    <mergeCell ref="C151:E151"/>
    <mergeCell ref="B152:C152"/>
    <mergeCell ref="B153:C153"/>
    <mergeCell ref="B137:C137"/>
    <mergeCell ref="B138:C138"/>
    <mergeCell ref="B139:C139"/>
    <mergeCell ref="A140:C140"/>
    <mergeCell ref="E140:G140"/>
    <mergeCell ref="A141:G143"/>
    <mergeCell ref="B160:C160"/>
    <mergeCell ref="A161:C161"/>
    <mergeCell ref="E161:G161"/>
    <mergeCell ref="A162:G164"/>
    <mergeCell ref="A169:I169"/>
    <mergeCell ref="C170:E170"/>
    <mergeCell ref="B154:C154"/>
    <mergeCell ref="B155:C155"/>
    <mergeCell ref="B156:C156"/>
    <mergeCell ref="B157:C157"/>
    <mergeCell ref="B158:C158"/>
    <mergeCell ref="B159:C159"/>
    <mergeCell ref="B177:C177"/>
    <mergeCell ref="B178:C178"/>
    <mergeCell ref="B179:C179"/>
    <mergeCell ref="B180:C180"/>
    <mergeCell ref="B181:C181"/>
    <mergeCell ref="A182:C182"/>
    <mergeCell ref="C171:E171"/>
    <mergeCell ref="C172:E172"/>
    <mergeCell ref="B173:C173"/>
    <mergeCell ref="B174:C174"/>
    <mergeCell ref="B175:C175"/>
    <mergeCell ref="B176:C176"/>
    <mergeCell ref="B194:C194"/>
    <mergeCell ref="B195:C195"/>
    <mergeCell ref="B196:C196"/>
    <mergeCell ref="B197:C197"/>
    <mergeCell ref="B198:C198"/>
    <mergeCell ref="B199:C199"/>
    <mergeCell ref="E182:G182"/>
    <mergeCell ref="A183:G185"/>
    <mergeCell ref="A190:I190"/>
    <mergeCell ref="C191:E191"/>
    <mergeCell ref="C192:E192"/>
    <mergeCell ref="C193:E193"/>
    <mergeCell ref="A211:I211"/>
    <mergeCell ref="C212:E212"/>
    <mergeCell ref="C213:E213"/>
    <mergeCell ref="C214:E214"/>
    <mergeCell ref="B215:C215"/>
    <mergeCell ref="B216:C216"/>
    <mergeCell ref="B200:C200"/>
    <mergeCell ref="B201:C201"/>
    <mergeCell ref="B202:C202"/>
    <mergeCell ref="A203:C203"/>
    <mergeCell ref="E203:G203"/>
    <mergeCell ref="A204:G206"/>
    <mergeCell ref="B223:C223"/>
    <mergeCell ref="A224:C224"/>
    <mergeCell ref="E224:G224"/>
    <mergeCell ref="A225:G227"/>
    <mergeCell ref="A232:I232"/>
    <mergeCell ref="C233:E233"/>
    <mergeCell ref="B217:C217"/>
    <mergeCell ref="B218:C218"/>
    <mergeCell ref="B219:C219"/>
    <mergeCell ref="B220:C220"/>
    <mergeCell ref="B221:C221"/>
    <mergeCell ref="B222:C222"/>
    <mergeCell ref="B240:C240"/>
    <mergeCell ref="B241:C241"/>
    <mergeCell ref="B242:C242"/>
    <mergeCell ref="B243:C243"/>
    <mergeCell ref="B244:C244"/>
    <mergeCell ref="A245:C245"/>
    <mergeCell ref="C234:E234"/>
    <mergeCell ref="C235:E235"/>
    <mergeCell ref="B236:C236"/>
    <mergeCell ref="B237:C237"/>
    <mergeCell ref="B238:C238"/>
    <mergeCell ref="B239:C239"/>
    <mergeCell ref="B257:C257"/>
    <mergeCell ref="B258:C258"/>
    <mergeCell ref="B259:C259"/>
    <mergeCell ref="B260:C260"/>
    <mergeCell ref="B261:C261"/>
    <mergeCell ref="B262:C262"/>
    <mergeCell ref="E245:G245"/>
    <mergeCell ref="A246:G248"/>
    <mergeCell ref="A253:I253"/>
    <mergeCell ref="C254:E254"/>
    <mergeCell ref="C255:E255"/>
    <mergeCell ref="C256:E256"/>
    <mergeCell ref="A274:I274"/>
    <mergeCell ref="C275:E275"/>
    <mergeCell ref="C276:E276"/>
    <mergeCell ref="C277:E277"/>
    <mergeCell ref="B278:C278"/>
    <mergeCell ref="B279:C279"/>
    <mergeCell ref="B263:C263"/>
    <mergeCell ref="B264:C264"/>
    <mergeCell ref="B265:C265"/>
    <mergeCell ref="A266:C266"/>
    <mergeCell ref="E266:G266"/>
    <mergeCell ref="A267:G269"/>
    <mergeCell ref="B286:C286"/>
    <mergeCell ref="A287:C287"/>
    <mergeCell ref="E287:G287"/>
    <mergeCell ref="A288:G290"/>
    <mergeCell ref="B280:C280"/>
    <mergeCell ref="B281:C281"/>
    <mergeCell ref="B282:C282"/>
    <mergeCell ref="B283:C283"/>
    <mergeCell ref="B284:C284"/>
    <mergeCell ref="B285:C28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4</vt:i4>
      </vt:variant>
    </vt:vector>
  </HeadingPairs>
  <TitlesOfParts>
    <vt:vector size="10" baseType="lpstr">
      <vt:lpstr>INVENTARIO</vt:lpstr>
      <vt:lpstr>SEG. HOMOGENIOS - GERAL</vt:lpstr>
      <vt:lpstr>SEG. HOMOGENIOS - Sentido Norte</vt:lpstr>
      <vt:lpstr>SEG. HOMOGENIOS - Sentido Sul</vt:lpstr>
      <vt:lpstr>BASE DE CALCULO - PAR. QUALID</vt:lpstr>
      <vt:lpstr>PARA. QUALIDADE</vt:lpstr>
      <vt:lpstr>INVENTARIO!Area_de_impressao</vt:lpstr>
      <vt:lpstr>'SEG. HOMOGENIOS - Sentido Norte'!Area_de_impressao</vt:lpstr>
      <vt:lpstr>'SEG. HOMOGENIOS - Sentido Sul'!Area_de_impressao</vt:lpstr>
      <vt:lpstr>INVENTARIO!Titulos_de_impressao</vt:lpstr>
    </vt:vector>
  </TitlesOfParts>
  <Company>Casa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</dc:creator>
  <cp:lastModifiedBy>Henrique Romano Salgado</cp:lastModifiedBy>
  <cp:lastPrinted>2009-11-26T17:42:51Z</cp:lastPrinted>
  <dcterms:created xsi:type="dcterms:W3CDTF">2009-11-11T12:51:47Z</dcterms:created>
  <dcterms:modified xsi:type="dcterms:W3CDTF">2011-09-01T17:48:37Z</dcterms:modified>
</cp:coreProperties>
</file>