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1280" windowHeight="4950"/>
  </bookViews>
  <sheets>
    <sheet name="SUBLOTE 2.1" sheetId="1" r:id="rId1"/>
  </sheets>
  <definedNames>
    <definedName name="_xlnm.Print_Area" localSheetId="0">'SUBLOTE 2.1'!$A$1:$H$144</definedName>
    <definedName name="_xlnm.Print_Titles" localSheetId="0">'SUBLOTE 2.1'!$1:$3</definedName>
  </definedNames>
  <calcPr calcId="124519"/>
</workbook>
</file>

<file path=xl/calcChain.xml><?xml version="1.0" encoding="utf-8"?>
<calcChain xmlns="http://schemas.openxmlformats.org/spreadsheetml/2006/main">
  <c r="B35" i="1"/>
  <c r="B34"/>
  <c r="B33"/>
  <c r="B32"/>
  <c r="B31"/>
  <c r="B30"/>
  <c r="B29"/>
  <c r="B28"/>
  <c r="B72" l="1"/>
  <c r="B73"/>
  <c r="B74"/>
  <c r="B71"/>
  <c r="B66"/>
  <c r="B67"/>
  <c r="B68"/>
  <c r="B65"/>
  <c r="B84"/>
  <c r="B85"/>
  <c r="B86"/>
  <c r="B87"/>
  <c r="B88"/>
  <c r="B89"/>
  <c r="B90"/>
  <c r="B91"/>
  <c r="B92"/>
  <c r="B97"/>
  <c r="B98"/>
  <c r="B83"/>
  <c r="F78"/>
  <c r="G80"/>
  <c r="G68" s="1"/>
  <c r="G104" s="1"/>
  <c r="G77"/>
  <c r="F41"/>
  <c r="F20"/>
  <c r="F25"/>
  <c r="G25" s="1"/>
  <c r="G17" s="1"/>
  <c r="F24"/>
  <c r="G24" s="1"/>
  <c r="G7"/>
  <c r="G29" s="1"/>
  <c r="G8"/>
  <c r="G30" s="1"/>
  <c r="G9"/>
  <c r="G31" s="1"/>
  <c r="G10"/>
  <c r="G32" s="1"/>
  <c r="G11"/>
  <c r="G33" s="1"/>
  <c r="G12"/>
  <c r="G34" s="1"/>
  <c r="G13"/>
  <c r="G35" s="1"/>
  <c r="G6"/>
  <c r="G54"/>
  <c r="G86" s="1"/>
  <c r="F79"/>
  <c r="G79" s="1"/>
  <c r="G78"/>
  <c r="G52"/>
  <c r="G84" s="1"/>
  <c r="G53"/>
  <c r="G85" s="1"/>
  <c r="G55"/>
  <c r="G87" s="1"/>
  <c r="G56"/>
  <c r="G88" s="1"/>
  <c r="G57"/>
  <c r="G89" s="1"/>
  <c r="G58"/>
  <c r="G90" s="1"/>
  <c r="G59"/>
  <c r="G91" s="1"/>
  <c r="G60"/>
  <c r="G92" s="1"/>
  <c r="G61"/>
  <c r="G97" s="1"/>
  <c r="G62"/>
  <c r="G98" s="1"/>
  <c r="F106"/>
  <c r="F16"/>
  <c r="G74" l="1"/>
  <c r="H14"/>
  <c r="H81"/>
  <c r="H26"/>
  <c r="G16"/>
  <c r="G20"/>
  <c r="G65"/>
  <c r="G21"/>
  <c r="G71"/>
  <c r="G28"/>
  <c r="H36" s="1"/>
  <c r="G66"/>
  <c r="G102" s="1"/>
  <c r="G72"/>
  <c r="G67"/>
  <c r="G103" s="1"/>
  <c r="G73"/>
  <c r="H69" l="1"/>
  <c r="H75"/>
  <c r="H22"/>
  <c r="G101"/>
  <c r="H18"/>
  <c r="G38"/>
  <c r="H105"/>
  <c r="H107" l="1"/>
  <c r="F108"/>
  <c r="H109" s="1"/>
  <c r="F43" l="1"/>
  <c r="H44" s="1"/>
  <c r="H42"/>
  <c r="G51"/>
  <c r="H63" s="1"/>
  <c r="G83" l="1"/>
  <c r="H99" s="1"/>
</calcChain>
</file>

<file path=xl/sharedStrings.xml><?xml version="1.0" encoding="utf-8"?>
<sst xmlns="http://schemas.openxmlformats.org/spreadsheetml/2006/main" count="112" uniqueCount="59">
  <si>
    <t>Item</t>
  </si>
  <si>
    <t>Discriminação</t>
  </si>
  <si>
    <t>Extensão (m)</t>
  </si>
  <si>
    <t>Área (m²)</t>
  </si>
  <si>
    <t>Volume (m³)</t>
  </si>
  <si>
    <t>Escavação e Carga em Material de 1º Categoria</t>
  </si>
  <si>
    <t>TER-1</t>
  </si>
  <si>
    <t>Pista Esquerda</t>
  </si>
  <si>
    <t>Espessura  Média (m)</t>
  </si>
  <si>
    <t>Subtotal</t>
  </si>
  <si>
    <t>TER-5</t>
  </si>
  <si>
    <t>Espalhamento do Material para Aterro</t>
  </si>
  <si>
    <t>TER-6</t>
  </si>
  <si>
    <t>Compactação de Aterro</t>
  </si>
  <si>
    <t>TER-12</t>
  </si>
  <si>
    <t>Transporte de Material c/ Caminhão: DMT 15.001-20.000m</t>
  </si>
  <si>
    <t>Regularização do Subleito</t>
  </si>
  <si>
    <t>TER-14</t>
  </si>
  <si>
    <t>Compactação do Subleito</t>
  </si>
  <si>
    <t>TER-15</t>
  </si>
  <si>
    <t>Pista Direita</t>
  </si>
  <si>
    <t>Quantidades</t>
  </si>
  <si>
    <t>TER-4</t>
  </si>
  <si>
    <t>Material de Empréstimo para Aterro (s/ transporte)</t>
  </si>
  <si>
    <t>TER-13</t>
  </si>
  <si>
    <t>Transporte de Material c/ Caminhão: DMT acima de 20.001m</t>
  </si>
  <si>
    <t xml:space="preserve">       Est. 117 (Rua Aquelino Orestes Baglioli)</t>
  </si>
  <si>
    <t>Concordâncias com Ruas Transversais:</t>
  </si>
  <si>
    <t xml:space="preserve">       Est. 124 (Acesso a linha verde)</t>
  </si>
  <si>
    <t xml:space="preserve">       Est. 122 (Acesso a Rua João Marchesini)</t>
  </si>
  <si>
    <t xml:space="preserve">       Est. 92 (Rua Arthur Otto Suckow)</t>
  </si>
  <si>
    <t xml:space="preserve">       Est. 90 (Rua Arnoldo Ravanelo) </t>
  </si>
  <si>
    <t xml:space="preserve">       Est. 88 (Rua Rui Ferraz de Carvalho)</t>
  </si>
  <si>
    <t xml:space="preserve">       Est 102+0,00 a 124+10,00 - Lado Esquerdo</t>
  </si>
  <si>
    <t xml:space="preserve">       Est 88 a 99+11,00 - Alteamento de greide</t>
  </si>
  <si>
    <t>Largura (m)</t>
  </si>
  <si>
    <t xml:space="preserve">       Est 71+6 a 75+4,0 - Lado Direito</t>
  </si>
  <si>
    <t xml:space="preserve">      Est 1120+10,0 a 1129+12,7 (Concordância) - Lado Esquerdo</t>
  </si>
  <si>
    <t xml:space="preserve">      Est 1087+11,0 a 1094+7,0 - Lado Direito</t>
  </si>
  <si>
    <t xml:space="preserve">      Est 1077+1,0 a 1082+7,0 - Lado Esquerdo</t>
  </si>
  <si>
    <t xml:space="preserve">      Est 1075+10,0 a 1082+11,0 - Lado Direito</t>
  </si>
  <si>
    <t xml:space="preserve">      Est 1103+6,2 a 1109+0,0 - Alteamento de greide</t>
  </si>
  <si>
    <t xml:space="preserve">      Est 1095+0,0 a 1103+6,2 - Alteamento de greide</t>
  </si>
  <si>
    <t xml:space="preserve">      Est 1095+0,0 a 1103+6,2 - Alteamento de greide (DMT 35Km)</t>
  </si>
  <si>
    <t xml:space="preserve">      Est 1103+6,2 a 1109+0,0 - Alteamento de greide (DMT 35Km)</t>
  </si>
  <si>
    <t xml:space="preserve">       Est 102+0,00 a 124+10,00 - Alargamento Lado Esquerdo</t>
  </si>
  <si>
    <t xml:space="preserve">      Est. 1114 (Acesso a FIEP)</t>
  </si>
  <si>
    <t xml:space="preserve">       Est 99+11,00 a 102+0,00 - Alteamento de greide</t>
  </si>
  <si>
    <t xml:space="preserve">      Est. 1121+5,0 (Novo acesso a rua Aquelino Orestes Baglioli e BIG)</t>
  </si>
  <si>
    <t xml:space="preserve">       Est 71+5,8 a 88+0,0 - Lado Esquerdo</t>
  </si>
  <si>
    <t xml:space="preserve">       Est 114+0,0 a 117+5,0 (alargamento ~ 0,82 m na pista) - LD</t>
  </si>
  <si>
    <t xml:space="preserve">       Est 121 a 122+17 (Rua João Marchesini e acesso a linha verde) - LD</t>
  </si>
  <si>
    <t xml:space="preserve">      Est 1109+0,0 a 1120+10,0 (Acesso a FIEP) - Lado Esquerdo</t>
  </si>
  <si>
    <t>RUA: AVENIDA COMENDADOR FRANCO</t>
  </si>
  <si>
    <t>DEMONSTRATIVO DE QUANTIDADES DE TERRAPLENAGEM</t>
  </si>
  <si>
    <t>TRECHO: RUA MAURÍCIO NUNES GARCIA E A LINHA VERDE</t>
  </si>
  <si>
    <t>SUBLOTE: 2.1</t>
  </si>
  <si>
    <t>ESTEIO</t>
  </si>
  <si>
    <t>PROJETO DE RESTAURAÇÃO / IMPLANTAÇÃO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</si>
</sst>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40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</cellStyleXfs>
  <cellXfs count="56">
    <xf numFmtId="0" fontId="0" fillId="0" borderId="0" xfId="0"/>
    <xf numFmtId="4" fontId="3" fillId="0" borderId="0" xfId="3" applyNumberFormat="1" applyFont="1" applyFill="1" applyBorder="1" applyAlignment="1">
      <alignment horizontal="center" vertical="center"/>
    </xf>
    <xf numFmtId="4" fontId="3" fillId="0" borderId="0" xfId="4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center" vertical="center"/>
    </xf>
    <xf numFmtId="4" fontId="1" fillId="0" borderId="16" xfId="0" applyNumberFormat="1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4" fontId="1" fillId="0" borderId="18" xfId="0" applyNumberFormat="1" applyFont="1" applyFill="1" applyBorder="1" applyAlignment="1">
      <alignment horizontal="center" vertical="center"/>
    </xf>
    <xf numFmtId="4" fontId="5" fillId="0" borderId="18" xfId="0" applyNumberFormat="1" applyFont="1" applyFill="1" applyBorder="1" applyAlignment="1">
      <alignment horizontal="center" vertical="center"/>
    </xf>
    <xf numFmtId="4" fontId="5" fillId="0" borderId="19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20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4" fontId="5" fillId="0" borderId="8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left" vertical="center" wrapText="1"/>
    </xf>
  </cellXfs>
  <cellStyles count="6">
    <cellStyle name="Normal" xfId="0" builtinId="0"/>
    <cellStyle name="Normal 2" xfId="3"/>
    <cellStyle name="Normal 3" xfId="4"/>
    <cellStyle name="Normal 5" xfId="5"/>
    <cellStyle name="Separador de milhares 2" xfId="1"/>
    <cellStyle name="Separador de milhares 3" xfId="2"/>
  </cellStyles>
  <dxfs count="2">
    <dxf>
      <numFmt numFmtId="164" formatCode="\-"/>
    </dxf>
    <dxf>
      <numFmt numFmtId="164" formatCode="\-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144"/>
  <sheetViews>
    <sheetView tabSelected="1" topLeftCell="C32" workbookViewId="0">
      <selection activeCell="K50" sqref="K50"/>
    </sheetView>
  </sheetViews>
  <sheetFormatPr defaultColWidth="9.140625" defaultRowHeight="12.75"/>
  <cols>
    <col min="1" max="1" width="9.140625" style="4"/>
    <col min="2" max="2" width="62" style="4" customWidth="1"/>
    <col min="3" max="8" width="12.7109375" style="5" customWidth="1"/>
    <col min="9" max="16384" width="9.140625" style="4"/>
  </cols>
  <sheetData>
    <row r="1" spans="1:10" s="3" customFormat="1">
      <c r="A1" s="33" t="s">
        <v>0</v>
      </c>
      <c r="B1" s="33" t="s">
        <v>1</v>
      </c>
      <c r="C1" s="30" t="s">
        <v>2</v>
      </c>
      <c r="D1" s="30" t="s">
        <v>35</v>
      </c>
      <c r="E1" s="30" t="s">
        <v>8</v>
      </c>
      <c r="F1" s="30" t="s">
        <v>3</v>
      </c>
      <c r="G1" s="30" t="s">
        <v>4</v>
      </c>
      <c r="H1" s="30" t="s">
        <v>21</v>
      </c>
    </row>
    <row r="2" spans="1:10" s="3" customFormat="1">
      <c r="A2" s="34"/>
      <c r="B2" s="34"/>
      <c r="C2" s="31"/>
      <c r="D2" s="31"/>
      <c r="E2" s="31"/>
      <c r="F2" s="31"/>
      <c r="G2" s="31"/>
      <c r="H2" s="31"/>
    </row>
    <row r="3" spans="1:10" ht="13.5" thickBot="1">
      <c r="A3" s="35"/>
      <c r="B3" s="35"/>
      <c r="C3" s="32"/>
      <c r="D3" s="32"/>
      <c r="E3" s="32"/>
      <c r="F3" s="32"/>
      <c r="G3" s="32"/>
      <c r="H3" s="32"/>
    </row>
    <row r="4" spans="1:10">
      <c r="A4" s="20"/>
      <c r="B4" s="24" t="s">
        <v>7</v>
      </c>
      <c r="C4" s="22"/>
      <c r="D4" s="7"/>
      <c r="E4" s="7"/>
      <c r="F4" s="7"/>
      <c r="G4" s="7"/>
      <c r="H4" s="8"/>
    </row>
    <row r="5" spans="1:10">
      <c r="A5" s="6" t="s">
        <v>6</v>
      </c>
      <c r="B5" s="25" t="s">
        <v>5</v>
      </c>
      <c r="C5" s="22"/>
      <c r="D5" s="7"/>
      <c r="E5" s="7"/>
      <c r="F5" s="7"/>
      <c r="G5" s="7"/>
      <c r="H5" s="8"/>
    </row>
    <row r="6" spans="1:10">
      <c r="A6" s="6"/>
      <c r="B6" s="25" t="s">
        <v>40</v>
      </c>
      <c r="C6" s="22">
        <v>0</v>
      </c>
      <c r="D6" s="7">
        <v>0</v>
      </c>
      <c r="E6" s="7">
        <v>1.02</v>
      </c>
      <c r="F6" s="7">
        <v>325.00029999999998</v>
      </c>
      <c r="G6" s="7">
        <f>E6*F6</f>
        <v>331.50030599999997</v>
      </c>
      <c r="H6" s="8"/>
      <c r="J6" s="2"/>
    </row>
    <row r="7" spans="1:10">
      <c r="A7" s="6"/>
      <c r="B7" s="25" t="s">
        <v>39</v>
      </c>
      <c r="C7" s="22">
        <v>0</v>
      </c>
      <c r="D7" s="7">
        <v>0</v>
      </c>
      <c r="E7" s="7">
        <v>1</v>
      </c>
      <c r="F7" s="7">
        <v>332.96</v>
      </c>
      <c r="G7" s="7">
        <f t="shared" ref="G7:G13" si="0">E7*F7</f>
        <v>332.96</v>
      </c>
      <c r="H7" s="8"/>
      <c r="J7" s="2"/>
    </row>
    <row r="8" spans="1:10">
      <c r="A8" s="6"/>
      <c r="B8" s="25" t="s">
        <v>38</v>
      </c>
      <c r="C8" s="22">
        <v>0</v>
      </c>
      <c r="D8" s="7">
        <v>0</v>
      </c>
      <c r="E8" s="7">
        <v>1</v>
      </c>
      <c r="F8" s="7">
        <v>216.08670000000001</v>
      </c>
      <c r="G8" s="7">
        <f t="shared" si="0"/>
        <v>216.08670000000001</v>
      </c>
      <c r="H8" s="8"/>
      <c r="J8" s="2"/>
    </row>
    <row r="9" spans="1:10">
      <c r="A9" s="6"/>
      <c r="B9" s="25" t="s">
        <v>52</v>
      </c>
      <c r="C9" s="22">
        <v>0</v>
      </c>
      <c r="D9" s="7">
        <v>0</v>
      </c>
      <c r="E9" s="7">
        <v>1</v>
      </c>
      <c r="F9" s="7">
        <v>921.38840000000005</v>
      </c>
      <c r="G9" s="7">
        <f t="shared" si="0"/>
        <v>921.38840000000005</v>
      </c>
      <c r="H9" s="8"/>
    </row>
    <row r="10" spans="1:10">
      <c r="A10" s="6"/>
      <c r="B10" s="25" t="s">
        <v>37</v>
      </c>
      <c r="C10" s="22">
        <v>0</v>
      </c>
      <c r="D10" s="7">
        <v>0</v>
      </c>
      <c r="E10" s="7">
        <v>1</v>
      </c>
      <c r="F10" s="7">
        <v>656.88239999999996</v>
      </c>
      <c r="G10" s="7">
        <f t="shared" si="0"/>
        <v>656.88239999999996</v>
      </c>
      <c r="H10" s="8"/>
      <c r="J10" s="2"/>
    </row>
    <row r="11" spans="1:10">
      <c r="A11" s="6"/>
      <c r="B11" s="25" t="s">
        <v>27</v>
      </c>
      <c r="C11" s="22">
        <v>0</v>
      </c>
      <c r="D11" s="7">
        <v>0</v>
      </c>
      <c r="E11" s="7">
        <v>0</v>
      </c>
      <c r="F11" s="7">
        <v>0</v>
      </c>
      <c r="G11" s="7">
        <f t="shared" si="0"/>
        <v>0</v>
      </c>
      <c r="H11" s="8"/>
      <c r="J11" s="2"/>
    </row>
    <row r="12" spans="1:10">
      <c r="A12" s="6"/>
      <c r="B12" s="25" t="s">
        <v>46</v>
      </c>
      <c r="C12" s="22">
        <v>0</v>
      </c>
      <c r="D12" s="7">
        <v>0</v>
      </c>
      <c r="E12" s="7">
        <v>1</v>
      </c>
      <c r="F12" s="7">
        <v>672.61430000000007</v>
      </c>
      <c r="G12" s="7">
        <f t="shared" si="0"/>
        <v>672.61430000000007</v>
      </c>
      <c r="H12" s="8"/>
      <c r="J12" s="2"/>
    </row>
    <row r="13" spans="1:10">
      <c r="A13" s="6"/>
      <c r="B13" s="25" t="s">
        <v>48</v>
      </c>
      <c r="C13" s="22">
        <v>0</v>
      </c>
      <c r="D13" s="7">
        <v>0</v>
      </c>
      <c r="E13" s="7">
        <v>1</v>
      </c>
      <c r="F13" s="7">
        <v>594.69119999999998</v>
      </c>
      <c r="G13" s="7">
        <f t="shared" si="0"/>
        <v>594.69119999999998</v>
      </c>
      <c r="H13" s="8"/>
      <c r="J13" s="2"/>
    </row>
    <row r="14" spans="1:10">
      <c r="A14" s="6"/>
      <c r="B14" s="26"/>
      <c r="C14" s="22"/>
      <c r="D14" s="7"/>
      <c r="E14" s="7"/>
      <c r="F14" s="7"/>
      <c r="G14" s="9" t="s">
        <v>9</v>
      </c>
      <c r="H14" s="10">
        <f>ROUNDUP(SUM(G6:G13),0)</f>
        <v>3727</v>
      </c>
      <c r="J14" s="2"/>
    </row>
    <row r="15" spans="1:10">
      <c r="A15" s="6" t="s">
        <v>22</v>
      </c>
      <c r="B15" s="25" t="s">
        <v>23</v>
      </c>
      <c r="C15" s="22"/>
      <c r="D15" s="7"/>
      <c r="E15" s="7"/>
      <c r="F15" s="7"/>
      <c r="G15" s="9"/>
      <c r="H15" s="10"/>
      <c r="J15" s="2"/>
    </row>
    <row r="16" spans="1:10">
      <c r="A16" s="6"/>
      <c r="B16" s="25" t="s">
        <v>42</v>
      </c>
      <c r="C16" s="22">
        <v>166.2</v>
      </c>
      <c r="D16" s="7">
        <v>0</v>
      </c>
      <c r="E16" s="7">
        <v>0</v>
      </c>
      <c r="F16" s="7">
        <f>C16*D16</f>
        <v>0</v>
      </c>
      <c r="G16" s="7">
        <f>G24*1.3</f>
        <v>1987.752</v>
      </c>
      <c r="H16" s="8"/>
      <c r="J16" s="2"/>
    </row>
    <row r="17" spans="1:10">
      <c r="A17" s="6"/>
      <c r="B17" s="25" t="s">
        <v>41</v>
      </c>
      <c r="C17" s="22">
        <v>113.8</v>
      </c>
      <c r="D17" s="7">
        <v>0</v>
      </c>
      <c r="E17" s="7">
        <v>0</v>
      </c>
      <c r="F17" s="7">
        <v>0</v>
      </c>
      <c r="G17" s="7">
        <f>G25*1.3</f>
        <v>1730.8980000000001</v>
      </c>
      <c r="H17" s="8"/>
      <c r="J17" s="2"/>
    </row>
    <row r="18" spans="1:10">
      <c r="A18" s="6"/>
      <c r="B18" s="26"/>
      <c r="C18" s="22"/>
      <c r="D18" s="7"/>
      <c r="E18" s="7"/>
      <c r="F18" s="7"/>
      <c r="G18" s="9" t="s">
        <v>9</v>
      </c>
      <c r="H18" s="10">
        <f>ROUNDUP(SUM(G16:G17),0)</f>
        <v>3719</v>
      </c>
      <c r="J18" s="2"/>
    </row>
    <row r="19" spans="1:10">
      <c r="A19" s="6" t="s">
        <v>10</v>
      </c>
      <c r="B19" s="25" t="s">
        <v>11</v>
      </c>
      <c r="C19" s="22"/>
      <c r="D19" s="7"/>
      <c r="E19" s="7"/>
      <c r="F19" s="7"/>
      <c r="G19" s="9"/>
      <c r="H19" s="8"/>
      <c r="J19" s="2"/>
    </row>
    <row r="20" spans="1:10">
      <c r="A20" s="6"/>
      <c r="B20" s="25" t="s">
        <v>42</v>
      </c>
      <c r="C20" s="22">
        <v>166.2</v>
      </c>
      <c r="D20" s="7">
        <v>0</v>
      </c>
      <c r="E20" s="7">
        <v>0</v>
      </c>
      <c r="F20" s="7">
        <f>C20*D20</f>
        <v>0</v>
      </c>
      <c r="G20" s="7">
        <f>G24*1.3</f>
        <v>1987.752</v>
      </c>
      <c r="H20" s="8"/>
      <c r="J20" s="2"/>
    </row>
    <row r="21" spans="1:10">
      <c r="A21" s="6"/>
      <c r="B21" s="25" t="s">
        <v>41</v>
      </c>
      <c r="C21" s="22">
        <v>113.8</v>
      </c>
      <c r="D21" s="7">
        <v>0</v>
      </c>
      <c r="E21" s="7">
        <v>0</v>
      </c>
      <c r="F21" s="7">
        <v>0</v>
      </c>
      <c r="G21" s="7">
        <f>G25*1.3</f>
        <v>1730.8980000000001</v>
      </c>
      <c r="H21" s="8"/>
      <c r="J21" s="2"/>
    </row>
    <row r="22" spans="1:10">
      <c r="A22" s="6"/>
      <c r="B22" s="26"/>
      <c r="C22" s="22"/>
      <c r="D22" s="7"/>
      <c r="E22" s="7"/>
      <c r="F22" s="7"/>
      <c r="G22" s="9" t="s">
        <v>9</v>
      </c>
      <c r="H22" s="10">
        <f>ROUNDUP(SUM(G20:G21),0)</f>
        <v>3719</v>
      </c>
      <c r="J22" s="2"/>
    </row>
    <row r="23" spans="1:10">
      <c r="A23" s="6" t="s">
        <v>12</v>
      </c>
      <c r="B23" s="25" t="s">
        <v>13</v>
      </c>
      <c r="C23" s="22"/>
      <c r="D23" s="7"/>
      <c r="E23" s="7"/>
      <c r="F23" s="7"/>
      <c r="G23" s="7"/>
      <c r="H23" s="8"/>
      <c r="J23" s="2"/>
    </row>
    <row r="24" spans="1:10">
      <c r="A24" s="6"/>
      <c r="B24" s="25" t="s">
        <v>42</v>
      </c>
      <c r="C24" s="22">
        <v>166.2</v>
      </c>
      <c r="D24" s="7">
        <v>11.5</v>
      </c>
      <c r="E24" s="7">
        <v>0.8</v>
      </c>
      <c r="F24" s="7">
        <f>C24*D24</f>
        <v>1911.3</v>
      </c>
      <c r="G24" s="7">
        <f>E24*F24</f>
        <v>1529.04</v>
      </c>
      <c r="H24" s="8"/>
      <c r="J24" s="2"/>
    </row>
    <row r="25" spans="1:10">
      <c r="A25" s="6"/>
      <c r="B25" s="25" t="s">
        <v>41</v>
      </c>
      <c r="C25" s="22">
        <v>113.8</v>
      </c>
      <c r="D25" s="7">
        <v>15</v>
      </c>
      <c r="E25" s="7">
        <v>0.78</v>
      </c>
      <c r="F25" s="7">
        <f>C25*D25</f>
        <v>1707</v>
      </c>
      <c r="G25" s="7">
        <f>E25*F25</f>
        <v>1331.46</v>
      </c>
      <c r="H25" s="8"/>
      <c r="J25" s="2"/>
    </row>
    <row r="26" spans="1:10">
      <c r="A26" s="6"/>
      <c r="B26" s="26"/>
      <c r="C26" s="22"/>
      <c r="D26" s="7"/>
      <c r="E26" s="7"/>
      <c r="F26" s="7"/>
      <c r="G26" s="9" t="s">
        <v>9</v>
      </c>
      <c r="H26" s="10">
        <f>ROUNDUP(SUM(G24:G25),0)</f>
        <v>2861</v>
      </c>
      <c r="J26" s="2"/>
    </row>
    <row r="27" spans="1:10">
      <c r="A27" s="6" t="s">
        <v>14</v>
      </c>
      <c r="B27" s="25" t="s">
        <v>15</v>
      </c>
      <c r="C27" s="22"/>
      <c r="D27" s="7"/>
      <c r="E27" s="7"/>
      <c r="F27" s="7"/>
      <c r="G27" s="7"/>
      <c r="H27" s="8"/>
      <c r="J27" s="2"/>
    </row>
    <row r="28" spans="1:10">
      <c r="A28" s="6"/>
      <c r="B28" s="25" t="str">
        <f t="shared" ref="B28:B35" si="1">B6</f>
        <v xml:space="preserve">      Est 1075+10,0 a 1082+11,0 - Lado Direito</v>
      </c>
      <c r="C28" s="22">
        <v>0</v>
      </c>
      <c r="D28" s="7">
        <v>0</v>
      </c>
      <c r="E28" s="7">
        <v>0</v>
      </c>
      <c r="F28" s="7">
        <v>0</v>
      </c>
      <c r="G28" s="7">
        <f t="shared" ref="G28:G35" si="2">G6*1.3</f>
        <v>430.95039779999996</v>
      </c>
      <c r="H28" s="8"/>
      <c r="J28" s="2"/>
    </row>
    <row r="29" spans="1:10">
      <c r="A29" s="6"/>
      <c r="B29" s="25" t="str">
        <f t="shared" si="1"/>
        <v xml:space="preserve">      Est 1077+1,0 a 1082+7,0 - Lado Esquerdo</v>
      </c>
      <c r="C29" s="22">
        <v>0</v>
      </c>
      <c r="D29" s="7">
        <v>0</v>
      </c>
      <c r="E29" s="7">
        <v>0</v>
      </c>
      <c r="F29" s="7">
        <v>0</v>
      </c>
      <c r="G29" s="7">
        <f t="shared" si="2"/>
        <v>432.84800000000001</v>
      </c>
      <c r="H29" s="8"/>
      <c r="J29" s="2"/>
    </row>
    <row r="30" spans="1:10">
      <c r="A30" s="6"/>
      <c r="B30" s="25" t="str">
        <f t="shared" si="1"/>
        <v xml:space="preserve">      Est 1087+11,0 a 1094+7,0 - Lado Direito</v>
      </c>
      <c r="C30" s="22">
        <v>0</v>
      </c>
      <c r="D30" s="7">
        <v>0</v>
      </c>
      <c r="E30" s="7">
        <v>0</v>
      </c>
      <c r="F30" s="7">
        <v>0</v>
      </c>
      <c r="G30" s="7">
        <f t="shared" si="2"/>
        <v>280.91271</v>
      </c>
      <c r="H30" s="8"/>
      <c r="J30" s="2"/>
    </row>
    <row r="31" spans="1:10">
      <c r="A31" s="6"/>
      <c r="B31" s="25" t="str">
        <f t="shared" si="1"/>
        <v xml:space="preserve">      Est 1109+0,0 a 1120+10,0 (Acesso a FIEP) - Lado Esquerdo</v>
      </c>
      <c r="C31" s="22">
        <v>0</v>
      </c>
      <c r="D31" s="7">
        <v>0</v>
      </c>
      <c r="E31" s="7">
        <v>0</v>
      </c>
      <c r="F31" s="7">
        <v>0</v>
      </c>
      <c r="G31" s="7">
        <f t="shared" si="2"/>
        <v>1197.80492</v>
      </c>
      <c r="H31" s="8"/>
      <c r="J31" s="2"/>
    </row>
    <row r="32" spans="1:10">
      <c r="A32" s="6"/>
      <c r="B32" s="25" t="str">
        <f t="shared" si="1"/>
        <v xml:space="preserve">      Est 1120+10,0 a 1129+12,7 (Concordância) - Lado Esquerdo</v>
      </c>
      <c r="C32" s="22">
        <v>0</v>
      </c>
      <c r="D32" s="7">
        <v>0</v>
      </c>
      <c r="E32" s="7">
        <v>0</v>
      </c>
      <c r="F32" s="7">
        <v>0</v>
      </c>
      <c r="G32" s="7">
        <f t="shared" si="2"/>
        <v>853.94711999999993</v>
      </c>
      <c r="H32" s="8"/>
    </row>
    <row r="33" spans="1:8">
      <c r="A33" s="6"/>
      <c r="B33" s="25" t="str">
        <f t="shared" si="1"/>
        <v>Concordâncias com Ruas Transversais:</v>
      </c>
      <c r="C33" s="22">
        <v>0</v>
      </c>
      <c r="D33" s="7">
        <v>0</v>
      </c>
      <c r="E33" s="7">
        <v>0</v>
      </c>
      <c r="F33" s="7">
        <v>0</v>
      </c>
      <c r="G33" s="7">
        <f t="shared" si="2"/>
        <v>0</v>
      </c>
      <c r="H33" s="8"/>
    </row>
    <row r="34" spans="1:8">
      <c r="A34" s="6"/>
      <c r="B34" s="25" t="str">
        <f t="shared" si="1"/>
        <v xml:space="preserve">      Est. 1114 (Acesso a FIEP)</v>
      </c>
      <c r="C34" s="22">
        <v>0</v>
      </c>
      <c r="D34" s="7">
        <v>0</v>
      </c>
      <c r="E34" s="7">
        <v>0</v>
      </c>
      <c r="F34" s="7">
        <v>0</v>
      </c>
      <c r="G34" s="7">
        <f t="shared" si="2"/>
        <v>874.39859000000013</v>
      </c>
      <c r="H34" s="8"/>
    </row>
    <row r="35" spans="1:8">
      <c r="A35" s="6"/>
      <c r="B35" s="25" t="str">
        <f t="shared" si="1"/>
        <v xml:space="preserve">      Est. 1121+5,0 (Novo acesso a rua Aquelino Orestes Baglioli e BIG)</v>
      </c>
      <c r="C35" s="22">
        <v>0</v>
      </c>
      <c r="D35" s="7">
        <v>0</v>
      </c>
      <c r="E35" s="7">
        <v>0</v>
      </c>
      <c r="F35" s="7">
        <v>0</v>
      </c>
      <c r="G35" s="7">
        <f t="shared" si="2"/>
        <v>773.09856000000002</v>
      </c>
      <c r="H35" s="8"/>
    </row>
    <row r="36" spans="1:8">
      <c r="A36" s="6"/>
      <c r="B36" s="26"/>
      <c r="C36" s="22"/>
      <c r="D36" s="7"/>
      <c r="E36" s="7"/>
      <c r="F36" s="7"/>
      <c r="G36" s="9" t="s">
        <v>9</v>
      </c>
      <c r="H36" s="10">
        <f>ROUNDDOWN(SUM(G28:G35),0)</f>
        <v>4843</v>
      </c>
    </row>
    <row r="37" spans="1:8">
      <c r="A37" s="6" t="s">
        <v>24</v>
      </c>
      <c r="B37" s="25" t="s">
        <v>25</v>
      </c>
      <c r="C37" s="22"/>
      <c r="D37" s="7"/>
      <c r="E37" s="7"/>
      <c r="F37" s="7"/>
      <c r="G37" s="9"/>
      <c r="H37" s="10"/>
    </row>
    <row r="38" spans="1:8">
      <c r="A38" s="6"/>
      <c r="B38" s="25" t="s">
        <v>43</v>
      </c>
      <c r="C38" s="22">
        <v>0</v>
      </c>
      <c r="D38" s="7">
        <v>0</v>
      </c>
      <c r="E38" s="7">
        <v>0</v>
      </c>
      <c r="F38" s="7">
        <v>0</v>
      </c>
      <c r="G38" s="7">
        <f>G16*35</f>
        <v>69571.319999999992</v>
      </c>
      <c r="H38" s="10"/>
    </row>
    <row r="39" spans="1:8">
      <c r="A39" s="6"/>
      <c r="B39" s="25" t="s">
        <v>44</v>
      </c>
      <c r="C39" s="22">
        <v>0</v>
      </c>
      <c r="D39" s="7">
        <v>0</v>
      </c>
      <c r="E39" s="7">
        <v>0</v>
      </c>
      <c r="F39" s="7">
        <v>0</v>
      </c>
      <c r="G39" s="7">
        <v>60581.43</v>
      </c>
      <c r="H39" s="10"/>
    </row>
    <row r="40" spans="1:8">
      <c r="A40" s="6"/>
      <c r="B40" s="26"/>
      <c r="C40" s="22"/>
      <c r="D40" s="7"/>
      <c r="E40" s="7"/>
      <c r="F40" s="7"/>
      <c r="G40" s="9" t="s">
        <v>9</v>
      </c>
      <c r="H40" s="10">
        <v>130153</v>
      </c>
    </row>
    <row r="41" spans="1:8">
      <c r="A41" s="6" t="s">
        <v>17</v>
      </c>
      <c r="B41" s="25" t="s">
        <v>16</v>
      </c>
      <c r="C41" s="22">
        <v>0</v>
      </c>
      <c r="D41" s="7">
        <v>0</v>
      </c>
      <c r="E41" s="7">
        <v>0</v>
      </c>
      <c r="F41" s="7">
        <f>SUM(F6:F13)</f>
        <v>3719.6233000000002</v>
      </c>
      <c r="G41" s="7">
        <v>0</v>
      </c>
      <c r="H41" s="8"/>
    </row>
    <row r="42" spans="1:8">
      <c r="A42" s="6"/>
      <c r="B42" s="26"/>
      <c r="C42" s="22"/>
      <c r="D42" s="7"/>
      <c r="E42" s="7"/>
      <c r="F42" s="7"/>
      <c r="G42" s="9" t="s">
        <v>9</v>
      </c>
      <c r="H42" s="10">
        <f>ROUNDUP(SUM(F41),0)</f>
        <v>3720</v>
      </c>
    </row>
    <row r="43" spans="1:8">
      <c r="A43" s="6" t="s">
        <v>19</v>
      </c>
      <c r="B43" s="25" t="s">
        <v>18</v>
      </c>
      <c r="C43" s="22">
        <v>0</v>
      </c>
      <c r="D43" s="7">
        <v>0</v>
      </c>
      <c r="E43" s="7">
        <v>0</v>
      </c>
      <c r="F43" s="7">
        <f>F41</f>
        <v>3719.6233000000002</v>
      </c>
      <c r="G43" s="7">
        <v>0</v>
      </c>
      <c r="H43" s="8"/>
    </row>
    <row r="44" spans="1:8" ht="13.5" thickBot="1">
      <c r="A44" s="11"/>
      <c r="B44" s="27"/>
      <c r="C44" s="23"/>
      <c r="D44" s="12"/>
      <c r="E44" s="12"/>
      <c r="F44" s="12"/>
      <c r="G44" s="13" t="s">
        <v>9</v>
      </c>
      <c r="H44" s="14">
        <f>ROUNDUP(SUM(F43),0)</f>
        <v>3720</v>
      </c>
    </row>
    <row r="45" spans="1:8" ht="12.75" customHeight="1">
      <c r="A45" s="36" t="s">
        <v>53</v>
      </c>
      <c r="B45" s="37"/>
      <c r="C45" s="37"/>
      <c r="D45" s="16"/>
      <c r="E45" s="38" t="s">
        <v>54</v>
      </c>
      <c r="F45" s="39"/>
      <c r="G45" s="39"/>
      <c r="H45" s="40"/>
    </row>
    <row r="46" spans="1:8" ht="12.75" customHeight="1" thickBot="1">
      <c r="A46" s="44" t="s">
        <v>55</v>
      </c>
      <c r="B46" s="45"/>
      <c r="C46" s="45"/>
      <c r="D46" s="17"/>
      <c r="E46" s="41"/>
      <c r="F46" s="42"/>
      <c r="G46" s="42"/>
      <c r="H46" s="43"/>
    </row>
    <row r="47" spans="1:8" ht="12.75" customHeight="1">
      <c r="A47" s="44" t="s">
        <v>56</v>
      </c>
      <c r="B47" s="45"/>
      <c r="C47" s="45"/>
      <c r="D47" s="18"/>
      <c r="E47" s="46" t="s">
        <v>57</v>
      </c>
      <c r="F47" s="47"/>
      <c r="G47" s="48"/>
      <c r="H47" s="52"/>
    </row>
    <row r="48" spans="1:8" ht="12.75" customHeight="1" thickBot="1">
      <c r="A48" s="54" t="s">
        <v>58</v>
      </c>
      <c r="B48" s="55"/>
      <c r="C48" s="55"/>
      <c r="D48" s="19"/>
      <c r="E48" s="49"/>
      <c r="F48" s="50"/>
      <c r="G48" s="51"/>
      <c r="H48" s="53"/>
    </row>
    <row r="49" spans="1:10">
      <c r="A49" s="20"/>
      <c r="B49" s="24" t="s">
        <v>20</v>
      </c>
      <c r="C49" s="22"/>
      <c r="D49" s="7"/>
      <c r="E49" s="7"/>
      <c r="F49" s="7"/>
      <c r="G49" s="7"/>
      <c r="H49" s="8"/>
    </row>
    <row r="50" spans="1:10">
      <c r="A50" s="6" t="s">
        <v>6</v>
      </c>
      <c r="B50" s="25" t="s">
        <v>5</v>
      </c>
      <c r="C50" s="22"/>
      <c r="D50" s="7"/>
      <c r="E50" s="7"/>
      <c r="F50" s="7"/>
      <c r="G50" s="7"/>
      <c r="H50" s="8"/>
    </row>
    <row r="51" spans="1:10">
      <c r="A51" s="6"/>
      <c r="B51" s="25" t="s">
        <v>49</v>
      </c>
      <c r="C51" s="22">
        <v>0</v>
      </c>
      <c r="D51" s="7">
        <v>0</v>
      </c>
      <c r="E51" s="7">
        <v>0.95</v>
      </c>
      <c r="F51" s="7">
        <v>1703.99</v>
      </c>
      <c r="G51" s="7">
        <f>E51*F51</f>
        <v>1618.7904999999998</v>
      </c>
      <c r="H51" s="8"/>
      <c r="J51" s="1"/>
    </row>
    <row r="52" spans="1:10">
      <c r="A52" s="6"/>
      <c r="B52" s="25" t="s">
        <v>36</v>
      </c>
      <c r="C52" s="22">
        <v>0</v>
      </c>
      <c r="D52" s="7">
        <v>0</v>
      </c>
      <c r="E52" s="7">
        <v>1</v>
      </c>
      <c r="F52" s="7">
        <v>150.08199999999999</v>
      </c>
      <c r="G52" s="7">
        <f t="shared" ref="G52:G62" si="3">E52*F52</f>
        <v>150.08199999999999</v>
      </c>
      <c r="H52" s="8"/>
      <c r="J52" s="1"/>
    </row>
    <row r="53" spans="1:10">
      <c r="A53" s="6"/>
      <c r="B53" s="25" t="s">
        <v>33</v>
      </c>
      <c r="C53" s="22">
        <v>0</v>
      </c>
      <c r="D53" s="7">
        <v>0</v>
      </c>
      <c r="E53" s="7">
        <v>1.02</v>
      </c>
      <c r="F53" s="7">
        <v>2454.8139999999999</v>
      </c>
      <c r="G53" s="7">
        <f t="shared" si="3"/>
        <v>2503.9102800000001</v>
      </c>
      <c r="H53" s="8"/>
      <c r="J53" s="1"/>
    </row>
    <row r="54" spans="1:10">
      <c r="A54" s="6"/>
      <c r="B54" s="25" t="s">
        <v>50</v>
      </c>
      <c r="C54" s="22">
        <v>0</v>
      </c>
      <c r="D54" s="7">
        <v>0</v>
      </c>
      <c r="E54" s="7">
        <v>1</v>
      </c>
      <c r="F54" s="7">
        <v>61.26</v>
      </c>
      <c r="G54" s="7">
        <f t="shared" si="3"/>
        <v>61.26</v>
      </c>
      <c r="H54" s="8"/>
      <c r="J54" s="1"/>
    </row>
    <row r="55" spans="1:10">
      <c r="A55" s="6"/>
      <c r="B55" s="25" t="s">
        <v>51</v>
      </c>
      <c r="C55" s="22">
        <v>0</v>
      </c>
      <c r="D55" s="7">
        <v>0</v>
      </c>
      <c r="E55" s="7">
        <v>1</v>
      </c>
      <c r="F55" s="7">
        <v>77.709999999999994</v>
      </c>
      <c r="G55" s="7">
        <f t="shared" si="3"/>
        <v>77.709999999999994</v>
      </c>
      <c r="H55" s="8"/>
      <c r="J55" s="1"/>
    </row>
    <row r="56" spans="1:10">
      <c r="A56" s="6"/>
      <c r="B56" s="25" t="s">
        <v>27</v>
      </c>
      <c r="C56" s="22">
        <v>0</v>
      </c>
      <c r="D56" s="7">
        <v>0</v>
      </c>
      <c r="E56" s="7">
        <v>0</v>
      </c>
      <c r="F56" s="7">
        <v>0</v>
      </c>
      <c r="G56" s="7">
        <f t="shared" si="3"/>
        <v>0</v>
      </c>
      <c r="H56" s="8"/>
      <c r="J56" s="1"/>
    </row>
    <row r="57" spans="1:10">
      <c r="A57" s="6"/>
      <c r="B57" s="25" t="s">
        <v>32</v>
      </c>
      <c r="C57" s="22">
        <v>0</v>
      </c>
      <c r="D57" s="7">
        <v>0</v>
      </c>
      <c r="E57" s="7">
        <v>1</v>
      </c>
      <c r="F57" s="7">
        <v>72.365899999999996</v>
      </c>
      <c r="G57" s="7">
        <f t="shared" si="3"/>
        <v>72.365899999999996</v>
      </c>
      <c r="H57" s="8"/>
      <c r="J57" s="1"/>
    </row>
    <row r="58" spans="1:10">
      <c r="A58" s="6"/>
      <c r="B58" s="25" t="s">
        <v>31</v>
      </c>
      <c r="C58" s="22">
        <v>0</v>
      </c>
      <c r="D58" s="7">
        <v>0</v>
      </c>
      <c r="E58" s="7">
        <v>1</v>
      </c>
      <c r="F58" s="7">
        <v>74.614800000000002</v>
      </c>
      <c r="G58" s="7">
        <f t="shared" si="3"/>
        <v>74.614800000000002</v>
      </c>
      <c r="H58" s="8"/>
      <c r="J58" s="1"/>
    </row>
    <row r="59" spans="1:10">
      <c r="A59" s="6"/>
      <c r="B59" s="25" t="s">
        <v>30</v>
      </c>
      <c r="C59" s="22">
        <v>0</v>
      </c>
      <c r="D59" s="7">
        <v>0</v>
      </c>
      <c r="E59" s="7">
        <v>1</v>
      </c>
      <c r="F59" s="7">
        <v>95.206900000000005</v>
      </c>
      <c r="G59" s="7">
        <f t="shared" si="3"/>
        <v>95.206900000000005</v>
      </c>
      <c r="H59" s="8"/>
      <c r="J59" s="1"/>
    </row>
    <row r="60" spans="1:10">
      <c r="A60" s="6"/>
      <c r="B60" s="25" t="s">
        <v>26</v>
      </c>
      <c r="C60" s="22">
        <v>0</v>
      </c>
      <c r="D60" s="7">
        <v>0</v>
      </c>
      <c r="E60" s="7">
        <v>1</v>
      </c>
      <c r="F60" s="7">
        <v>30.82</v>
      </c>
      <c r="G60" s="7">
        <f t="shared" si="3"/>
        <v>30.82</v>
      </c>
      <c r="H60" s="8"/>
      <c r="J60" s="1"/>
    </row>
    <row r="61" spans="1:10">
      <c r="A61" s="6"/>
      <c r="B61" s="25" t="s">
        <v>29</v>
      </c>
      <c r="C61" s="22">
        <v>0</v>
      </c>
      <c r="D61" s="7">
        <v>0</v>
      </c>
      <c r="E61" s="7">
        <v>1</v>
      </c>
      <c r="F61" s="7">
        <v>49.92</v>
      </c>
      <c r="G61" s="7">
        <f t="shared" si="3"/>
        <v>49.92</v>
      </c>
      <c r="H61" s="8"/>
      <c r="J61" s="1"/>
    </row>
    <row r="62" spans="1:10">
      <c r="A62" s="6"/>
      <c r="B62" s="25" t="s">
        <v>28</v>
      </c>
      <c r="C62" s="22">
        <v>0</v>
      </c>
      <c r="D62" s="7">
        <v>0</v>
      </c>
      <c r="E62" s="7">
        <v>1</v>
      </c>
      <c r="F62" s="7">
        <v>9.4149999999999991</v>
      </c>
      <c r="G62" s="7">
        <f t="shared" si="3"/>
        <v>9.4149999999999991</v>
      </c>
      <c r="H62" s="8"/>
      <c r="J62" s="1"/>
    </row>
    <row r="63" spans="1:10">
      <c r="A63" s="6"/>
      <c r="B63" s="26"/>
      <c r="C63" s="22"/>
      <c r="D63" s="7"/>
      <c r="E63" s="7"/>
      <c r="F63" s="7"/>
      <c r="G63" s="9" t="s">
        <v>9</v>
      </c>
      <c r="H63" s="10">
        <f>ROUNDUP(SUM(G51:G62),0)</f>
        <v>4745</v>
      </c>
      <c r="J63" s="1"/>
    </row>
    <row r="64" spans="1:10">
      <c r="A64" s="6" t="s">
        <v>22</v>
      </c>
      <c r="B64" s="25" t="s">
        <v>23</v>
      </c>
      <c r="C64" s="22"/>
      <c r="D64" s="7"/>
      <c r="E64" s="7"/>
      <c r="F64" s="7"/>
      <c r="G64" s="9"/>
      <c r="H64" s="10"/>
    </row>
    <row r="65" spans="1:8">
      <c r="A65" s="6"/>
      <c r="B65" s="25" t="str">
        <f>B77</f>
        <v xml:space="preserve">       Est 71+5,8 a 88+0,0 - Lado Esquerdo</v>
      </c>
      <c r="C65" s="22">
        <v>0</v>
      </c>
      <c r="D65" s="7">
        <v>0</v>
      </c>
      <c r="E65" s="7">
        <v>0</v>
      </c>
      <c r="F65" s="7">
        <v>0</v>
      </c>
      <c r="G65" s="7">
        <f>G77*1.3</f>
        <v>56.146999999999998</v>
      </c>
      <c r="H65" s="10"/>
    </row>
    <row r="66" spans="1:8">
      <c r="A66" s="6"/>
      <c r="B66" s="25" t="str">
        <f t="shared" ref="B66:B68" si="4">B78</f>
        <v xml:space="preserve">       Est 88 a 99+11,00 - Alteamento de greide</v>
      </c>
      <c r="C66" s="22">
        <v>231</v>
      </c>
      <c r="D66" s="7">
        <v>0</v>
      </c>
      <c r="E66" s="7">
        <v>0</v>
      </c>
      <c r="F66" s="7">
        <v>0</v>
      </c>
      <c r="G66" s="7">
        <f>G78*1.3</f>
        <v>1801.8</v>
      </c>
      <c r="H66" s="8"/>
    </row>
    <row r="67" spans="1:8">
      <c r="A67" s="6"/>
      <c r="B67" s="25" t="str">
        <f t="shared" si="4"/>
        <v xml:space="preserve">       Est 99+11,00 a 102+0,00 - Alteamento de greide</v>
      </c>
      <c r="C67" s="22">
        <v>49</v>
      </c>
      <c r="D67" s="7">
        <v>0</v>
      </c>
      <c r="E67" s="7">
        <v>0</v>
      </c>
      <c r="F67" s="7">
        <v>0</v>
      </c>
      <c r="G67" s="7">
        <f>G79*1.3</f>
        <v>447.81100000000004</v>
      </c>
      <c r="H67" s="8"/>
    </row>
    <row r="68" spans="1:8">
      <c r="A68" s="6"/>
      <c r="B68" s="25" t="str">
        <f t="shared" si="4"/>
        <v xml:space="preserve">       Est 102+0,00 a 124+10,00 - Alargamento Lado Esquerdo</v>
      </c>
      <c r="C68" s="22">
        <v>0</v>
      </c>
      <c r="D68" s="7">
        <v>0</v>
      </c>
      <c r="E68" s="7">
        <v>0</v>
      </c>
      <c r="F68" s="7">
        <v>0</v>
      </c>
      <c r="G68" s="7">
        <f>G80*1.3</f>
        <v>50.701950000000004</v>
      </c>
      <c r="H68" s="8"/>
    </row>
    <row r="69" spans="1:8">
      <c r="A69" s="6"/>
      <c r="B69" s="26"/>
      <c r="C69" s="22"/>
      <c r="D69" s="7"/>
      <c r="E69" s="7"/>
      <c r="F69" s="7"/>
      <c r="G69" s="9" t="s">
        <v>9</v>
      </c>
      <c r="H69" s="10">
        <f>ROUNDUP(SUM(G65:G68),0)</f>
        <v>2357</v>
      </c>
    </row>
    <row r="70" spans="1:8">
      <c r="A70" s="6" t="s">
        <v>10</v>
      </c>
      <c r="B70" s="25" t="s">
        <v>11</v>
      </c>
      <c r="C70" s="22"/>
      <c r="D70" s="7"/>
      <c r="E70" s="7"/>
      <c r="F70" s="7"/>
      <c r="G70" s="7"/>
      <c r="H70" s="8"/>
    </row>
    <row r="71" spans="1:8">
      <c r="A71" s="6"/>
      <c r="B71" s="25" t="str">
        <f>B77</f>
        <v xml:space="preserve">       Est 71+5,8 a 88+0,0 - Lado Esquerdo</v>
      </c>
      <c r="C71" s="22">
        <v>0</v>
      </c>
      <c r="D71" s="7">
        <v>0</v>
      </c>
      <c r="E71" s="7">
        <v>0</v>
      </c>
      <c r="F71" s="7">
        <v>0</v>
      </c>
      <c r="G71" s="7">
        <f>G77*1.3</f>
        <v>56.146999999999998</v>
      </c>
      <c r="H71" s="8"/>
    </row>
    <row r="72" spans="1:8">
      <c r="A72" s="6"/>
      <c r="B72" s="25" t="str">
        <f t="shared" ref="B72:B74" si="5">B78</f>
        <v xml:space="preserve">       Est 88 a 99+11,00 - Alteamento de greide</v>
      </c>
      <c r="C72" s="22">
        <v>231</v>
      </c>
      <c r="D72" s="7">
        <v>0</v>
      </c>
      <c r="E72" s="7">
        <v>0</v>
      </c>
      <c r="F72" s="7">
        <v>0</v>
      </c>
      <c r="G72" s="7">
        <f>G78*1.3</f>
        <v>1801.8</v>
      </c>
      <c r="H72" s="8"/>
    </row>
    <row r="73" spans="1:8">
      <c r="A73" s="6"/>
      <c r="B73" s="25" t="str">
        <f t="shared" si="5"/>
        <v xml:space="preserve">       Est 99+11,00 a 102+0,00 - Alteamento de greide</v>
      </c>
      <c r="C73" s="22">
        <v>49</v>
      </c>
      <c r="D73" s="7">
        <v>0</v>
      </c>
      <c r="E73" s="7">
        <v>0</v>
      </c>
      <c r="F73" s="7">
        <v>0</v>
      </c>
      <c r="G73" s="7">
        <f>G79*1.3</f>
        <v>447.81100000000004</v>
      </c>
      <c r="H73" s="8"/>
    </row>
    <row r="74" spans="1:8">
      <c r="A74" s="6"/>
      <c r="B74" s="25" t="str">
        <f t="shared" si="5"/>
        <v xml:space="preserve">       Est 102+0,00 a 124+10,00 - Alargamento Lado Esquerdo</v>
      </c>
      <c r="C74" s="22">
        <v>0</v>
      </c>
      <c r="D74" s="7">
        <v>0</v>
      </c>
      <c r="E74" s="7">
        <v>0</v>
      </c>
      <c r="F74" s="7">
        <v>0</v>
      </c>
      <c r="G74" s="7">
        <f>G80*1.3</f>
        <v>50.701950000000004</v>
      </c>
      <c r="H74" s="8"/>
    </row>
    <row r="75" spans="1:8">
      <c r="A75" s="6"/>
      <c r="B75" s="26"/>
      <c r="C75" s="22"/>
      <c r="D75" s="7"/>
      <c r="E75" s="7"/>
      <c r="F75" s="7"/>
      <c r="G75" s="9" t="s">
        <v>9</v>
      </c>
      <c r="H75" s="10">
        <f>ROUNDUP(SUM(G71:G74),0)</f>
        <v>2357</v>
      </c>
    </row>
    <row r="76" spans="1:8">
      <c r="A76" s="6" t="s">
        <v>12</v>
      </c>
      <c r="B76" s="25" t="s">
        <v>13</v>
      </c>
      <c r="C76" s="22"/>
      <c r="D76" s="7"/>
      <c r="E76" s="7"/>
      <c r="F76" s="7"/>
      <c r="G76" s="7"/>
      <c r="H76" s="8"/>
    </row>
    <row r="77" spans="1:8">
      <c r="A77" s="6"/>
      <c r="B77" s="25" t="s">
        <v>49</v>
      </c>
      <c r="C77" s="22">
        <v>0</v>
      </c>
      <c r="D77" s="7">
        <v>0</v>
      </c>
      <c r="E77" s="7">
        <v>0.25</v>
      </c>
      <c r="F77" s="7">
        <v>172.76</v>
      </c>
      <c r="G77" s="7">
        <f>E77*F77</f>
        <v>43.19</v>
      </c>
      <c r="H77" s="8"/>
    </row>
    <row r="78" spans="1:8">
      <c r="A78" s="6"/>
      <c r="B78" s="25" t="s">
        <v>34</v>
      </c>
      <c r="C78" s="22">
        <v>231</v>
      </c>
      <c r="D78" s="7">
        <v>15</v>
      </c>
      <c r="E78" s="7">
        <v>0.4</v>
      </c>
      <c r="F78" s="7">
        <f>C78*D78</f>
        <v>3465</v>
      </c>
      <c r="G78" s="7">
        <f>E78*F78</f>
        <v>1386</v>
      </c>
      <c r="H78" s="8"/>
    </row>
    <row r="79" spans="1:8">
      <c r="A79" s="6"/>
      <c r="B79" s="25" t="s">
        <v>47</v>
      </c>
      <c r="C79" s="22">
        <v>49</v>
      </c>
      <c r="D79" s="7">
        <v>18.5</v>
      </c>
      <c r="E79" s="7">
        <v>0.38</v>
      </c>
      <c r="F79" s="7">
        <f>C79*D79</f>
        <v>906.5</v>
      </c>
      <c r="G79" s="7">
        <f>E79*F79</f>
        <v>344.47</v>
      </c>
      <c r="H79" s="8"/>
    </row>
    <row r="80" spans="1:8">
      <c r="A80" s="6"/>
      <c r="B80" s="25" t="s">
        <v>45</v>
      </c>
      <c r="C80" s="22">
        <v>0</v>
      </c>
      <c r="D80" s="7">
        <v>0</v>
      </c>
      <c r="E80" s="7">
        <v>0.27</v>
      </c>
      <c r="F80" s="7">
        <v>144.44999999999999</v>
      </c>
      <c r="G80" s="7">
        <f>E80*F80</f>
        <v>39.0015</v>
      </c>
      <c r="H80" s="8"/>
    </row>
    <row r="81" spans="1:8">
      <c r="A81" s="6"/>
      <c r="B81" s="26"/>
      <c r="C81" s="22"/>
      <c r="D81" s="7"/>
      <c r="E81" s="7"/>
      <c r="F81" s="7"/>
      <c r="G81" s="9" t="s">
        <v>9</v>
      </c>
      <c r="H81" s="10">
        <f>ROUNDUP(SUM(G77:G80),0)</f>
        <v>1813</v>
      </c>
    </row>
    <row r="82" spans="1:8">
      <c r="A82" s="6" t="s">
        <v>14</v>
      </c>
      <c r="B82" s="25" t="s">
        <v>15</v>
      </c>
      <c r="C82" s="22"/>
      <c r="D82" s="7"/>
      <c r="E82" s="7"/>
      <c r="F82" s="7"/>
      <c r="G82" s="7"/>
      <c r="H82" s="8"/>
    </row>
    <row r="83" spans="1:8">
      <c r="A83" s="6"/>
      <c r="B83" s="25" t="str">
        <f>B51</f>
        <v xml:space="preserve">       Est 71+5,8 a 88+0,0 - Lado Esquerdo</v>
      </c>
      <c r="C83" s="22">
        <v>0</v>
      </c>
      <c r="D83" s="7">
        <v>0</v>
      </c>
      <c r="E83" s="7">
        <v>0</v>
      </c>
      <c r="F83" s="7">
        <v>0</v>
      </c>
      <c r="G83" s="7">
        <f>G51*1.3</f>
        <v>2104.4276500000001</v>
      </c>
      <c r="H83" s="8"/>
    </row>
    <row r="84" spans="1:8">
      <c r="A84" s="6"/>
      <c r="B84" s="25" t="str">
        <f t="shared" ref="B84:B92" si="6">B52</f>
        <v xml:space="preserve">       Est 71+6 a 75+4,0 - Lado Direito</v>
      </c>
      <c r="C84" s="22">
        <v>0</v>
      </c>
      <c r="D84" s="7">
        <v>0</v>
      </c>
      <c r="E84" s="7">
        <v>0</v>
      </c>
      <c r="F84" s="7">
        <v>0</v>
      </c>
      <c r="G84" s="7">
        <f t="shared" ref="G84:G92" si="7">G52*1.3</f>
        <v>195.10659999999999</v>
      </c>
      <c r="H84" s="8"/>
    </row>
    <row r="85" spans="1:8">
      <c r="A85" s="6"/>
      <c r="B85" s="25" t="str">
        <f t="shared" si="6"/>
        <v xml:space="preserve">       Est 102+0,00 a 124+10,00 - Lado Esquerdo</v>
      </c>
      <c r="C85" s="22">
        <v>0</v>
      </c>
      <c r="D85" s="7">
        <v>0</v>
      </c>
      <c r="E85" s="7">
        <v>0</v>
      </c>
      <c r="F85" s="7">
        <v>0</v>
      </c>
      <c r="G85" s="7">
        <f t="shared" si="7"/>
        <v>3255.0833640000001</v>
      </c>
      <c r="H85" s="8"/>
    </row>
    <row r="86" spans="1:8">
      <c r="A86" s="6"/>
      <c r="B86" s="25" t="str">
        <f t="shared" si="6"/>
        <v xml:space="preserve">       Est 114+0,0 a 117+5,0 (alargamento ~ 0,82 m na pista) - LD</v>
      </c>
      <c r="C86" s="22">
        <v>0</v>
      </c>
      <c r="D86" s="7">
        <v>0</v>
      </c>
      <c r="E86" s="7">
        <v>0</v>
      </c>
      <c r="F86" s="7">
        <v>0</v>
      </c>
      <c r="G86" s="7">
        <f t="shared" si="7"/>
        <v>79.638000000000005</v>
      </c>
      <c r="H86" s="8"/>
    </row>
    <row r="87" spans="1:8">
      <c r="A87" s="6"/>
      <c r="B87" s="25" t="str">
        <f t="shared" si="6"/>
        <v xml:space="preserve">       Est 121 a 122+17 (Rua João Marchesini e acesso a linha verde) - LD</v>
      </c>
      <c r="C87" s="22">
        <v>0</v>
      </c>
      <c r="D87" s="7">
        <v>0</v>
      </c>
      <c r="E87" s="7">
        <v>0</v>
      </c>
      <c r="F87" s="7">
        <v>0</v>
      </c>
      <c r="G87" s="7">
        <f t="shared" si="7"/>
        <v>101.023</v>
      </c>
      <c r="H87" s="8"/>
    </row>
    <row r="88" spans="1:8">
      <c r="A88" s="6"/>
      <c r="B88" s="25" t="str">
        <f t="shared" si="6"/>
        <v>Concordâncias com Ruas Transversais:</v>
      </c>
      <c r="C88" s="22">
        <v>0</v>
      </c>
      <c r="D88" s="7">
        <v>0</v>
      </c>
      <c r="E88" s="7">
        <v>0</v>
      </c>
      <c r="F88" s="7">
        <v>0</v>
      </c>
      <c r="G88" s="7">
        <f t="shared" si="7"/>
        <v>0</v>
      </c>
      <c r="H88" s="8"/>
    </row>
    <row r="89" spans="1:8">
      <c r="A89" s="6"/>
      <c r="B89" s="25" t="str">
        <f t="shared" si="6"/>
        <v xml:space="preserve">       Est. 88 (Rua Rui Ferraz de Carvalho)</v>
      </c>
      <c r="C89" s="22">
        <v>0</v>
      </c>
      <c r="D89" s="7">
        <v>0</v>
      </c>
      <c r="E89" s="7">
        <v>0</v>
      </c>
      <c r="F89" s="7">
        <v>0</v>
      </c>
      <c r="G89" s="7">
        <f t="shared" si="7"/>
        <v>94.075670000000002</v>
      </c>
      <c r="H89" s="8"/>
    </row>
    <row r="90" spans="1:8">
      <c r="A90" s="6"/>
      <c r="B90" s="25" t="str">
        <f t="shared" si="6"/>
        <v xml:space="preserve">       Est. 90 (Rua Arnoldo Ravanelo) </v>
      </c>
      <c r="C90" s="22">
        <v>0</v>
      </c>
      <c r="D90" s="7">
        <v>0</v>
      </c>
      <c r="E90" s="7">
        <v>0</v>
      </c>
      <c r="F90" s="7">
        <v>0</v>
      </c>
      <c r="G90" s="7">
        <f t="shared" si="7"/>
        <v>96.99924</v>
      </c>
      <c r="H90" s="8"/>
    </row>
    <row r="91" spans="1:8">
      <c r="A91" s="6"/>
      <c r="B91" s="25" t="str">
        <f t="shared" si="6"/>
        <v xml:space="preserve">       Est. 92 (Rua Arthur Otto Suckow)</v>
      </c>
      <c r="C91" s="22">
        <v>0</v>
      </c>
      <c r="D91" s="7">
        <v>0</v>
      </c>
      <c r="E91" s="7">
        <v>0</v>
      </c>
      <c r="F91" s="7">
        <v>0</v>
      </c>
      <c r="G91" s="7">
        <f t="shared" si="7"/>
        <v>123.76897000000001</v>
      </c>
      <c r="H91" s="8"/>
    </row>
    <row r="92" spans="1:8" ht="13.5" thickBot="1">
      <c r="A92" s="11"/>
      <c r="B92" s="27" t="str">
        <f t="shared" si="6"/>
        <v xml:space="preserve">       Est. 117 (Rua Aquelino Orestes Baglioli)</v>
      </c>
      <c r="C92" s="22">
        <v>0</v>
      </c>
      <c r="D92" s="7">
        <v>0</v>
      </c>
      <c r="E92" s="7">
        <v>0</v>
      </c>
      <c r="F92" s="7">
        <v>0</v>
      </c>
      <c r="G92" s="7">
        <f t="shared" si="7"/>
        <v>40.066000000000003</v>
      </c>
      <c r="H92" s="8"/>
    </row>
    <row r="93" spans="1:8">
      <c r="A93" s="36" t="s">
        <v>53</v>
      </c>
      <c r="B93" s="37"/>
      <c r="C93" s="37"/>
      <c r="D93" s="16"/>
      <c r="E93" s="38" t="s">
        <v>54</v>
      </c>
      <c r="F93" s="39"/>
      <c r="G93" s="39"/>
      <c r="H93" s="40"/>
    </row>
    <row r="94" spans="1:8" ht="12.75" customHeight="1" thickBot="1">
      <c r="A94" s="44" t="s">
        <v>55</v>
      </c>
      <c r="B94" s="45"/>
      <c r="C94" s="45"/>
      <c r="D94" s="17"/>
      <c r="E94" s="41"/>
      <c r="F94" s="42"/>
      <c r="G94" s="42"/>
      <c r="H94" s="43"/>
    </row>
    <row r="95" spans="1:8" ht="12.75" customHeight="1">
      <c r="A95" s="44" t="s">
        <v>56</v>
      </c>
      <c r="B95" s="45"/>
      <c r="C95" s="45"/>
      <c r="D95" s="18"/>
      <c r="E95" s="46" t="s">
        <v>57</v>
      </c>
      <c r="F95" s="47"/>
      <c r="G95" s="48"/>
      <c r="H95" s="52"/>
    </row>
    <row r="96" spans="1:8" ht="12.75" customHeight="1" thickBot="1">
      <c r="A96" s="54" t="s">
        <v>58</v>
      </c>
      <c r="B96" s="55"/>
      <c r="C96" s="55"/>
      <c r="D96" s="19"/>
      <c r="E96" s="49"/>
      <c r="F96" s="50"/>
      <c r="G96" s="51"/>
      <c r="H96" s="53"/>
    </row>
    <row r="97" spans="1:8">
      <c r="A97" s="20"/>
      <c r="B97" s="29" t="str">
        <f>B61</f>
        <v xml:space="preserve">       Est. 122 (Acesso a Rua João Marchesini)</v>
      </c>
      <c r="C97" s="28">
        <v>0</v>
      </c>
      <c r="D97" s="15">
        <v>0</v>
      </c>
      <c r="E97" s="15">
        <v>0</v>
      </c>
      <c r="F97" s="15">
        <v>0</v>
      </c>
      <c r="G97" s="15">
        <f>G61*1.3</f>
        <v>64.896000000000001</v>
      </c>
      <c r="H97" s="21"/>
    </row>
    <row r="98" spans="1:8">
      <c r="A98" s="6"/>
      <c r="B98" s="25" t="str">
        <f>B62</f>
        <v xml:space="preserve">       Est. 124 (Acesso a linha verde)</v>
      </c>
      <c r="C98" s="22">
        <v>0</v>
      </c>
      <c r="D98" s="7">
        <v>0</v>
      </c>
      <c r="E98" s="7">
        <v>0</v>
      </c>
      <c r="F98" s="7">
        <v>0</v>
      </c>
      <c r="G98" s="7">
        <f>G62*1.3</f>
        <v>12.2395</v>
      </c>
      <c r="H98" s="8"/>
    </row>
    <row r="99" spans="1:8">
      <c r="A99" s="6"/>
      <c r="B99" s="26"/>
      <c r="C99" s="22"/>
      <c r="D99" s="7"/>
      <c r="E99" s="7"/>
      <c r="F99" s="7"/>
      <c r="G99" s="9" t="s">
        <v>9</v>
      </c>
      <c r="H99" s="10">
        <f>ROUNDUP(SUM(G83:G98),0)</f>
        <v>6168</v>
      </c>
    </row>
    <row r="100" spans="1:8">
      <c r="A100" s="6" t="s">
        <v>24</v>
      </c>
      <c r="B100" s="25" t="s">
        <v>25</v>
      </c>
      <c r="C100" s="22"/>
      <c r="D100" s="7"/>
      <c r="E100" s="7"/>
      <c r="F100" s="7"/>
      <c r="G100" s="9"/>
      <c r="H100" s="10"/>
    </row>
    <row r="101" spans="1:8">
      <c r="A101" s="6"/>
      <c r="B101" s="25" t="s">
        <v>49</v>
      </c>
      <c r="C101" s="22">
        <v>0</v>
      </c>
      <c r="D101" s="7">
        <v>0</v>
      </c>
      <c r="E101" s="7">
        <v>0</v>
      </c>
      <c r="F101" s="7">
        <v>0</v>
      </c>
      <c r="G101" s="7">
        <f>G65*35</f>
        <v>1965.145</v>
      </c>
      <c r="H101" s="10"/>
    </row>
    <row r="102" spans="1:8">
      <c r="A102" s="6"/>
      <c r="B102" s="25" t="s">
        <v>34</v>
      </c>
      <c r="C102" s="22">
        <v>0</v>
      </c>
      <c r="D102" s="7">
        <v>0</v>
      </c>
      <c r="E102" s="7">
        <v>0</v>
      </c>
      <c r="F102" s="7">
        <v>0</v>
      </c>
      <c r="G102" s="7">
        <f>G66*35</f>
        <v>63063</v>
      </c>
      <c r="H102" s="10"/>
    </row>
    <row r="103" spans="1:8">
      <c r="A103" s="6"/>
      <c r="B103" s="25" t="s">
        <v>47</v>
      </c>
      <c r="C103" s="22">
        <v>0</v>
      </c>
      <c r="D103" s="7">
        <v>0</v>
      </c>
      <c r="E103" s="7">
        <v>0</v>
      </c>
      <c r="F103" s="7">
        <v>0</v>
      </c>
      <c r="G103" s="7">
        <f>G67*35</f>
        <v>15673.385000000002</v>
      </c>
      <c r="H103" s="10"/>
    </row>
    <row r="104" spans="1:8">
      <c r="A104" s="6"/>
      <c r="B104" s="25" t="s">
        <v>45</v>
      </c>
      <c r="C104" s="22">
        <v>0</v>
      </c>
      <c r="D104" s="7">
        <v>0</v>
      </c>
      <c r="E104" s="7">
        <v>0</v>
      </c>
      <c r="F104" s="7">
        <v>0</v>
      </c>
      <c r="G104" s="7">
        <f>G68*35</f>
        <v>1774.56825</v>
      </c>
      <c r="H104" s="10"/>
    </row>
    <row r="105" spans="1:8">
      <c r="A105" s="6"/>
      <c r="B105" s="26"/>
      <c r="C105" s="22"/>
      <c r="D105" s="7"/>
      <c r="E105" s="7"/>
      <c r="F105" s="7"/>
      <c r="G105" s="9" t="s">
        <v>9</v>
      </c>
      <c r="H105" s="10">
        <f>ROUNDUP(SUM(G101:G104),0)</f>
        <v>82477</v>
      </c>
    </row>
    <row r="106" spans="1:8">
      <c r="A106" s="6" t="s">
        <v>17</v>
      </c>
      <c r="B106" s="25" t="s">
        <v>16</v>
      </c>
      <c r="C106" s="22">
        <v>0</v>
      </c>
      <c r="D106" s="7">
        <v>0</v>
      </c>
      <c r="E106" s="7">
        <v>0</v>
      </c>
      <c r="F106" s="7">
        <f>SUM(F51:F62)</f>
        <v>4780.1986000000006</v>
      </c>
      <c r="G106" s="7">
        <v>0</v>
      </c>
      <c r="H106" s="8"/>
    </row>
    <row r="107" spans="1:8">
      <c r="A107" s="6"/>
      <c r="B107" s="26"/>
      <c r="C107" s="22"/>
      <c r="D107" s="7"/>
      <c r="E107" s="7"/>
      <c r="F107" s="7"/>
      <c r="G107" s="9" t="s">
        <v>9</v>
      </c>
      <c r="H107" s="10">
        <f>ROUNDUP(SUM(F106),0)</f>
        <v>4781</v>
      </c>
    </row>
    <row r="108" spans="1:8">
      <c r="A108" s="6" t="s">
        <v>19</v>
      </c>
      <c r="B108" s="25" t="s">
        <v>18</v>
      </c>
      <c r="C108" s="22">
        <v>0</v>
      </c>
      <c r="D108" s="7">
        <v>0</v>
      </c>
      <c r="E108" s="7">
        <v>0</v>
      </c>
      <c r="F108" s="7">
        <f>F106</f>
        <v>4780.1986000000006</v>
      </c>
      <c r="G108" s="7">
        <v>0</v>
      </c>
      <c r="H108" s="8"/>
    </row>
    <row r="109" spans="1:8">
      <c r="A109" s="6"/>
      <c r="B109" s="25"/>
      <c r="C109" s="22"/>
      <c r="D109" s="7"/>
      <c r="E109" s="7"/>
      <c r="F109" s="7"/>
      <c r="G109" s="9" t="s">
        <v>9</v>
      </c>
      <c r="H109" s="10">
        <f>ROUNDUP(SUM(F108),0)</f>
        <v>4781</v>
      </c>
    </row>
    <row r="110" spans="1:8">
      <c r="A110" s="6"/>
      <c r="B110" s="25"/>
      <c r="C110" s="22"/>
      <c r="D110" s="7"/>
      <c r="E110" s="7"/>
      <c r="F110" s="7"/>
      <c r="G110" s="9"/>
      <c r="H110" s="10"/>
    </row>
    <row r="111" spans="1:8">
      <c r="A111" s="6"/>
      <c r="B111" s="25"/>
      <c r="C111" s="22"/>
      <c r="D111" s="7"/>
      <c r="E111" s="7"/>
      <c r="F111" s="7"/>
      <c r="G111" s="9"/>
      <c r="H111" s="10"/>
    </row>
    <row r="112" spans="1:8">
      <c r="A112" s="6"/>
      <c r="B112" s="25"/>
      <c r="C112" s="22"/>
      <c r="D112" s="7"/>
      <c r="E112" s="7"/>
      <c r="F112" s="7"/>
      <c r="G112" s="9"/>
      <c r="H112" s="10"/>
    </row>
    <row r="113" spans="1:8">
      <c r="A113" s="6"/>
      <c r="B113" s="25"/>
      <c r="C113" s="22"/>
      <c r="D113" s="7"/>
      <c r="E113" s="7"/>
      <c r="F113" s="7"/>
      <c r="G113" s="9"/>
      <c r="H113" s="10"/>
    </row>
    <row r="114" spans="1:8">
      <c r="A114" s="6"/>
      <c r="B114" s="25"/>
      <c r="C114" s="22"/>
      <c r="D114" s="7"/>
      <c r="E114" s="7"/>
      <c r="F114" s="7"/>
      <c r="G114" s="9"/>
      <c r="H114" s="10"/>
    </row>
    <row r="115" spans="1:8">
      <c r="A115" s="6"/>
      <c r="B115" s="25"/>
      <c r="C115" s="22"/>
      <c r="D115" s="7"/>
      <c r="E115" s="7"/>
      <c r="F115" s="7"/>
      <c r="G115" s="9"/>
      <c r="H115" s="10"/>
    </row>
    <row r="116" spans="1:8">
      <c r="A116" s="6"/>
      <c r="B116" s="25"/>
      <c r="C116" s="22"/>
      <c r="D116" s="7"/>
      <c r="E116" s="7"/>
      <c r="F116" s="7"/>
      <c r="G116" s="9"/>
      <c r="H116" s="10"/>
    </row>
    <row r="117" spans="1:8">
      <c r="A117" s="6"/>
      <c r="B117" s="25"/>
      <c r="C117" s="22"/>
      <c r="D117" s="7"/>
      <c r="E117" s="7"/>
      <c r="F117" s="7"/>
      <c r="G117" s="9"/>
      <c r="H117" s="10"/>
    </row>
    <row r="118" spans="1:8">
      <c r="A118" s="6"/>
      <c r="B118" s="25"/>
      <c r="C118" s="22"/>
      <c r="D118" s="7"/>
      <c r="E118" s="7"/>
      <c r="F118" s="7"/>
      <c r="G118" s="9"/>
      <c r="H118" s="10"/>
    </row>
    <row r="119" spans="1:8">
      <c r="A119" s="6"/>
      <c r="B119" s="25"/>
      <c r="C119" s="22"/>
      <c r="D119" s="7"/>
      <c r="E119" s="7"/>
      <c r="F119" s="7"/>
      <c r="G119" s="9"/>
      <c r="H119" s="10"/>
    </row>
    <row r="120" spans="1:8">
      <c r="A120" s="6"/>
      <c r="B120" s="25"/>
      <c r="C120" s="22"/>
      <c r="D120" s="7"/>
      <c r="E120" s="7"/>
      <c r="F120" s="7"/>
      <c r="G120" s="9"/>
      <c r="H120" s="10"/>
    </row>
    <row r="121" spans="1:8">
      <c r="A121" s="6"/>
      <c r="B121" s="25"/>
      <c r="C121" s="22"/>
      <c r="D121" s="7"/>
      <c r="E121" s="7"/>
      <c r="F121" s="7"/>
      <c r="G121" s="9"/>
      <c r="H121" s="10"/>
    </row>
    <row r="122" spans="1:8">
      <c r="A122" s="6"/>
      <c r="B122" s="25"/>
      <c r="C122" s="22"/>
      <c r="D122" s="7"/>
      <c r="E122" s="7"/>
      <c r="F122" s="7"/>
      <c r="G122" s="9"/>
      <c r="H122" s="10"/>
    </row>
    <row r="123" spans="1:8">
      <c r="A123" s="6"/>
      <c r="B123" s="25"/>
      <c r="C123" s="22"/>
      <c r="D123" s="7"/>
      <c r="E123" s="7"/>
      <c r="F123" s="7"/>
      <c r="G123" s="9"/>
      <c r="H123" s="10"/>
    </row>
    <row r="124" spans="1:8">
      <c r="A124" s="6"/>
      <c r="B124" s="25"/>
      <c r="C124" s="22"/>
      <c r="D124" s="7"/>
      <c r="E124" s="7"/>
      <c r="F124" s="7"/>
      <c r="G124" s="9"/>
      <c r="H124" s="10"/>
    </row>
    <row r="125" spans="1:8">
      <c r="A125" s="6"/>
      <c r="B125" s="25"/>
      <c r="C125" s="22"/>
      <c r="D125" s="7"/>
      <c r="E125" s="7"/>
      <c r="F125" s="7"/>
      <c r="G125" s="9"/>
      <c r="H125" s="10"/>
    </row>
    <row r="126" spans="1:8">
      <c r="A126" s="6"/>
      <c r="B126" s="25"/>
      <c r="C126" s="22"/>
      <c r="D126" s="7"/>
      <c r="E126" s="7"/>
      <c r="F126" s="7"/>
      <c r="G126" s="9"/>
      <c r="H126" s="10"/>
    </row>
    <row r="127" spans="1:8">
      <c r="A127" s="6"/>
      <c r="B127" s="25"/>
      <c r="C127" s="22"/>
      <c r="D127" s="7"/>
      <c r="E127" s="7"/>
      <c r="F127" s="7"/>
      <c r="G127" s="9"/>
      <c r="H127" s="10"/>
    </row>
    <row r="128" spans="1:8">
      <c r="A128" s="6"/>
      <c r="B128" s="25"/>
      <c r="C128" s="22"/>
      <c r="D128" s="7"/>
      <c r="E128" s="7"/>
      <c r="F128" s="7"/>
      <c r="G128" s="9"/>
      <c r="H128" s="10"/>
    </row>
    <row r="129" spans="1:8">
      <c r="A129" s="6"/>
      <c r="B129" s="25"/>
      <c r="C129" s="22"/>
      <c r="D129" s="7"/>
      <c r="E129" s="7"/>
      <c r="F129" s="7"/>
      <c r="G129" s="9"/>
      <c r="H129" s="10"/>
    </row>
    <row r="130" spans="1:8">
      <c r="A130" s="6"/>
      <c r="B130" s="25"/>
      <c r="C130" s="22"/>
      <c r="D130" s="7"/>
      <c r="E130" s="7"/>
      <c r="F130" s="7"/>
      <c r="G130" s="9"/>
      <c r="H130" s="10"/>
    </row>
    <row r="131" spans="1:8">
      <c r="A131" s="6"/>
      <c r="B131" s="25"/>
      <c r="C131" s="22"/>
      <c r="D131" s="7"/>
      <c r="E131" s="7"/>
      <c r="F131" s="7"/>
      <c r="G131" s="9"/>
      <c r="H131" s="10"/>
    </row>
    <row r="132" spans="1:8">
      <c r="A132" s="6"/>
      <c r="B132" s="25"/>
      <c r="C132" s="22"/>
      <c r="D132" s="7"/>
      <c r="E132" s="7"/>
      <c r="F132" s="7"/>
      <c r="G132" s="9"/>
      <c r="H132" s="10"/>
    </row>
    <row r="133" spans="1:8">
      <c r="A133" s="6"/>
      <c r="B133" s="25"/>
      <c r="C133" s="22"/>
      <c r="D133" s="7"/>
      <c r="E133" s="7"/>
      <c r="F133" s="7"/>
      <c r="G133" s="9"/>
      <c r="H133" s="10"/>
    </row>
    <row r="134" spans="1:8">
      <c r="A134" s="6"/>
      <c r="B134" s="25"/>
      <c r="C134" s="22"/>
      <c r="D134" s="7"/>
      <c r="E134" s="7"/>
      <c r="F134" s="7"/>
      <c r="G134" s="9"/>
      <c r="H134" s="10"/>
    </row>
    <row r="135" spans="1:8">
      <c r="A135" s="6"/>
      <c r="B135" s="25"/>
      <c r="C135" s="22"/>
      <c r="D135" s="7"/>
      <c r="E135" s="7"/>
      <c r="F135" s="7"/>
      <c r="G135" s="9"/>
      <c r="H135" s="10"/>
    </row>
    <row r="136" spans="1:8">
      <c r="A136" s="6"/>
      <c r="B136" s="25"/>
      <c r="C136" s="22"/>
      <c r="D136" s="7"/>
      <c r="E136" s="7"/>
      <c r="F136" s="7"/>
      <c r="G136" s="9"/>
      <c r="H136" s="10"/>
    </row>
    <row r="137" spans="1:8">
      <c r="A137" s="6"/>
      <c r="B137" s="25"/>
      <c r="C137" s="22"/>
      <c r="D137" s="7"/>
      <c r="E137" s="7"/>
      <c r="F137" s="7"/>
      <c r="G137" s="9"/>
      <c r="H137" s="10"/>
    </row>
    <row r="138" spans="1:8">
      <c r="A138" s="6"/>
      <c r="B138" s="25"/>
      <c r="C138" s="22"/>
      <c r="D138" s="7"/>
      <c r="E138" s="7"/>
      <c r="F138" s="7"/>
      <c r="G138" s="9"/>
      <c r="H138" s="10"/>
    </row>
    <row r="139" spans="1:8">
      <c r="A139" s="6"/>
      <c r="B139" s="25"/>
      <c r="C139" s="22"/>
      <c r="D139" s="7"/>
      <c r="E139" s="7"/>
      <c r="F139" s="7"/>
      <c r="G139" s="9"/>
      <c r="H139" s="10"/>
    </row>
    <row r="140" spans="1:8" ht="13.5" thickBot="1">
      <c r="A140" s="11"/>
      <c r="B140" s="27"/>
      <c r="C140" s="23"/>
      <c r="D140" s="12"/>
      <c r="E140" s="12"/>
      <c r="F140" s="12"/>
      <c r="G140" s="13"/>
      <c r="H140" s="14"/>
    </row>
    <row r="141" spans="1:8">
      <c r="A141" s="36" t="s">
        <v>53</v>
      </c>
      <c r="B141" s="37"/>
      <c r="C141" s="37"/>
      <c r="D141" s="16"/>
      <c r="E141" s="38" t="s">
        <v>54</v>
      </c>
      <c r="F141" s="39"/>
      <c r="G141" s="39"/>
      <c r="H141" s="40"/>
    </row>
    <row r="142" spans="1:8" ht="12.75" customHeight="1" thickBot="1">
      <c r="A142" s="44" t="s">
        <v>55</v>
      </c>
      <c r="B142" s="45"/>
      <c r="C142" s="45"/>
      <c r="D142" s="17"/>
      <c r="E142" s="41"/>
      <c r="F142" s="42"/>
      <c r="G142" s="42"/>
      <c r="H142" s="43"/>
    </row>
    <row r="143" spans="1:8" ht="12.75" customHeight="1">
      <c r="A143" s="44" t="s">
        <v>56</v>
      </c>
      <c r="B143" s="45"/>
      <c r="C143" s="45"/>
      <c r="D143" s="18"/>
      <c r="E143" s="46" t="s">
        <v>57</v>
      </c>
      <c r="F143" s="47"/>
      <c r="G143" s="48"/>
      <c r="H143" s="52"/>
    </row>
    <row r="144" spans="1:8" ht="12.75" customHeight="1" thickBot="1">
      <c r="A144" s="54" t="s">
        <v>58</v>
      </c>
      <c r="B144" s="55"/>
      <c r="C144" s="55"/>
      <c r="D144" s="19"/>
      <c r="E144" s="49"/>
      <c r="F144" s="50"/>
      <c r="G144" s="51"/>
      <c r="H144" s="53"/>
    </row>
  </sheetData>
  <mergeCells count="29">
    <mergeCell ref="A93:C93"/>
    <mergeCell ref="E93:H94"/>
    <mergeCell ref="A94:C94"/>
    <mergeCell ref="A95:C95"/>
    <mergeCell ref="E95:G96"/>
    <mergeCell ref="H95:H96"/>
    <mergeCell ref="A96:C96"/>
    <mergeCell ref="E45:H46"/>
    <mergeCell ref="A46:C46"/>
    <mergeCell ref="A47:C47"/>
    <mergeCell ref="E47:G48"/>
    <mergeCell ref="H47:H48"/>
    <mergeCell ref="A48:C48"/>
    <mergeCell ref="A45:C45"/>
    <mergeCell ref="A141:C141"/>
    <mergeCell ref="E141:H142"/>
    <mergeCell ref="A142:C142"/>
    <mergeCell ref="A143:C143"/>
    <mergeCell ref="E143:G144"/>
    <mergeCell ref="H143:H144"/>
    <mergeCell ref="A144:C144"/>
    <mergeCell ref="F1:F3"/>
    <mergeCell ref="G1:G3"/>
    <mergeCell ref="H1:H3"/>
    <mergeCell ref="A1:A3"/>
    <mergeCell ref="B1:B3"/>
    <mergeCell ref="C1:C3"/>
    <mergeCell ref="D1:D3"/>
    <mergeCell ref="E1:E3"/>
  </mergeCells>
  <conditionalFormatting sqref="C55:F56 F49:F62 F64:F1048576 E56:G56 C86:G86 C45:E1048576 D65:G65 D71:G71 C78:G80 C72:G74 C66:H68 C101:F104 G49:H1048576 C1:H48 C93:H96">
    <cfRule type="cellIs" dxfId="1" priority="4" stopIfTrue="1" operator="equal">
      <formula>0</formula>
    </cfRule>
  </conditionalFormatting>
  <conditionalFormatting sqref="C141:H144">
    <cfRule type="cellIs" dxfId="0" priority="3" stopIfTrue="1" operator="equal">
      <formula>0</formula>
    </cfRule>
  </conditionalFormatting>
  <printOptions horizontalCentered="1"/>
  <pageMargins left="0.51181102362204722" right="0.51181102362204722" top="0.59055118110236227" bottom="0.59055118110236227" header="0.31496062992125984" footer="0.31496062992125984"/>
  <pageSetup paperSize="9" scale="80" orientation="landscape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SUBLOTE 2.1</vt:lpstr>
      <vt:lpstr>'SUBLOTE 2.1'!Area_de_impressao</vt:lpstr>
      <vt:lpstr>'SUBLOTE 2.1'!Titulos_de_impressao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2011-12-12T18:02:56Z</cp:lastPrinted>
  <dcterms:created xsi:type="dcterms:W3CDTF">2011-07-21T18:05:50Z</dcterms:created>
  <dcterms:modified xsi:type="dcterms:W3CDTF">2011-12-12T18:08:27Z</dcterms:modified>
</cp:coreProperties>
</file>